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rok 2022" sheetId="1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K91" i="1"/>
  <c r="O91" s="1"/>
  <c r="O92"/>
  <c r="O93"/>
  <c r="O94"/>
  <c r="O95"/>
  <c r="O96"/>
  <c r="O97"/>
  <c r="O98"/>
  <c r="O99"/>
  <c r="E66"/>
  <c r="E80"/>
  <c r="O81"/>
  <c r="G64"/>
  <c r="G52"/>
  <c r="O73"/>
  <c r="O68"/>
  <c r="O69"/>
  <c r="O70"/>
  <c r="O71"/>
  <c r="O72"/>
  <c r="O74"/>
  <c r="O76"/>
  <c r="O77"/>
  <c r="O79"/>
  <c r="O82"/>
  <c r="O83"/>
  <c r="E59"/>
  <c r="O36"/>
  <c r="O21"/>
  <c r="O10"/>
  <c r="O11"/>
  <c r="O12"/>
  <c r="O13"/>
  <c r="O14"/>
  <c r="O15"/>
  <c r="O16"/>
  <c r="O17"/>
  <c r="O18"/>
  <c r="O19"/>
  <c r="O23"/>
  <c r="O24"/>
  <c r="O25"/>
  <c r="O27"/>
  <c r="O28"/>
  <c r="O30"/>
  <c r="O32"/>
  <c r="O33"/>
  <c r="O34"/>
  <c r="O35"/>
  <c r="O37"/>
  <c r="O38"/>
  <c r="O39"/>
  <c r="O40"/>
  <c r="O41"/>
  <c r="O42"/>
  <c r="O43"/>
  <c r="O44"/>
  <c r="O46"/>
  <c r="O47"/>
  <c r="O48"/>
  <c r="O50"/>
  <c r="O51"/>
  <c r="O53"/>
  <c r="O55"/>
  <c r="O57"/>
  <c r="O58"/>
  <c r="O60"/>
  <c r="O61"/>
  <c r="O63"/>
  <c r="D26"/>
  <c r="E26"/>
  <c r="C26"/>
  <c r="M54"/>
  <c r="M67"/>
  <c r="M56"/>
  <c r="M52"/>
  <c r="M49"/>
  <c r="M31"/>
  <c r="M22"/>
  <c r="M9"/>
  <c r="N9"/>
  <c r="J52"/>
  <c r="L80"/>
  <c r="M80"/>
  <c r="J78"/>
  <c r="K78"/>
  <c r="L78"/>
  <c r="M78"/>
  <c r="J75"/>
  <c r="K75"/>
  <c r="L75"/>
  <c r="M75"/>
  <c r="J67"/>
  <c r="K67"/>
  <c r="L67"/>
  <c r="J54"/>
  <c r="J49"/>
  <c r="K49"/>
  <c r="J31"/>
  <c r="J26"/>
  <c r="J22"/>
  <c r="J45"/>
  <c r="K45"/>
  <c r="L45"/>
  <c r="M45"/>
  <c r="M66" l="1"/>
  <c r="G78"/>
  <c r="G75"/>
  <c r="G67"/>
  <c r="G59"/>
  <c r="H59"/>
  <c r="G54"/>
  <c r="H54"/>
  <c r="H52"/>
  <c r="G49"/>
  <c r="H49"/>
  <c r="G45"/>
  <c r="H45"/>
  <c r="G31"/>
  <c r="H31"/>
  <c r="G22"/>
  <c r="G9"/>
  <c r="D80"/>
  <c r="D78"/>
  <c r="E78"/>
  <c r="O78" s="1"/>
  <c r="D67"/>
  <c r="D64"/>
  <c r="E64"/>
  <c r="D62"/>
  <c r="E62"/>
  <c r="D59"/>
  <c r="O59"/>
  <c r="D56"/>
  <c r="E56"/>
  <c r="D54"/>
  <c r="E54"/>
  <c r="D52"/>
  <c r="E52"/>
  <c r="D49"/>
  <c r="E49"/>
  <c r="D45"/>
  <c r="E45"/>
  <c r="D31"/>
  <c r="E31"/>
  <c r="D29"/>
  <c r="E29"/>
  <c r="D22"/>
  <c r="E22"/>
  <c r="D9"/>
  <c r="E9"/>
  <c r="J8"/>
  <c r="M8"/>
  <c r="F67"/>
  <c r="H67"/>
  <c r="I67"/>
  <c r="N67"/>
  <c r="I26"/>
  <c r="K26"/>
  <c r="I31"/>
  <c r="K31"/>
  <c r="L31"/>
  <c r="L56"/>
  <c r="L54"/>
  <c r="H78"/>
  <c r="I78"/>
  <c r="I75"/>
  <c r="I22"/>
  <c r="K22"/>
  <c r="L22"/>
  <c r="I9"/>
  <c r="K9"/>
  <c r="L9"/>
  <c r="I64"/>
  <c r="K64"/>
  <c r="L64"/>
  <c r="N64"/>
  <c r="L62"/>
  <c r="I62"/>
  <c r="K62"/>
  <c r="I59"/>
  <c r="K59"/>
  <c r="L59"/>
  <c r="I56"/>
  <c r="K56"/>
  <c r="I54"/>
  <c r="K54"/>
  <c r="I52"/>
  <c r="K52"/>
  <c r="L52"/>
  <c r="N52"/>
  <c r="I49"/>
  <c r="L49"/>
  <c r="N49"/>
  <c r="I45"/>
  <c r="N45"/>
  <c r="F78"/>
  <c r="F75"/>
  <c r="F62"/>
  <c r="H62"/>
  <c r="F59"/>
  <c r="N59"/>
  <c r="F29"/>
  <c r="F26"/>
  <c r="F22"/>
  <c r="F64"/>
  <c r="F54"/>
  <c r="F52"/>
  <c r="F49"/>
  <c r="F45"/>
  <c r="F31"/>
  <c r="F9"/>
  <c r="C78"/>
  <c r="C80"/>
  <c r="C67"/>
  <c r="E67"/>
  <c r="O67" s="1"/>
  <c r="C64"/>
  <c r="C62"/>
  <c r="C56"/>
  <c r="C54"/>
  <c r="C52"/>
  <c r="C49"/>
  <c r="C45"/>
  <c r="C31"/>
  <c r="C29"/>
  <c r="H22"/>
  <c r="N22"/>
  <c r="C22"/>
  <c r="H9"/>
  <c r="C9"/>
  <c r="K98"/>
  <c r="K97"/>
  <c r="H96"/>
  <c r="E96"/>
  <c r="K93"/>
  <c r="K94"/>
  <c r="H91"/>
  <c r="E91"/>
  <c r="H64"/>
  <c r="N62"/>
  <c r="N56"/>
  <c r="N54"/>
  <c r="N31"/>
  <c r="H29"/>
  <c r="K29"/>
  <c r="H26"/>
  <c r="O26" s="1"/>
  <c r="N80"/>
  <c r="N78"/>
  <c r="H75"/>
  <c r="N75"/>
  <c r="O75" s="1"/>
  <c r="O80"/>
  <c r="M84" l="1"/>
  <c r="O54"/>
  <c r="O49"/>
  <c r="O22"/>
  <c r="O64"/>
  <c r="O9"/>
  <c r="O29"/>
  <c r="O45"/>
  <c r="O52"/>
  <c r="O56"/>
  <c r="O62"/>
  <c r="G8"/>
  <c r="O31"/>
  <c r="D66"/>
  <c r="J84"/>
  <c r="H66"/>
  <c r="G66"/>
  <c r="N8"/>
  <c r="K8"/>
  <c r="I8"/>
  <c r="H8"/>
  <c r="N66"/>
  <c r="K66"/>
  <c r="L8"/>
  <c r="D8"/>
  <c r="E8"/>
  <c r="C8"/>
  <c r="L66"/>
  <c r="F66"/>
  <c r="F8"/>
  <c r="C66"/>
  <c r="D84" l="1"/>
  <c r="G84"/>
  <c r="N84"/>
  <c r="K84"/>
  <c r="I84"/>
  <c r="O8"/>
  <c r="C84"/>
  <c r="F84"/>
  <c r="L84"/>
  <c r="H84"/>
  <c r="E84"/>
  <c r="O66"/>
  <c r="O84"/>
</calcChain>
</file>

<file path=xl/sharedStrings.xml><?xml version="1.0" encoding="utf-8"?>
<sst xmlns="http://schemas.openxmlformats.org/spreadsheetml/2006/main" count="119" uniqueCount="107">
  <si>
    <t>Název položky</t>
  </si>
  <si>
    <t>Přímé náklady      příspěvek MSK</t>
  </si>
  <si>
    <t>Hlavní činnost</t>
  </si>
  <si>
    <t>Doplňková činnost</t>
  </si>
  <si>
    <t>Celkem</t>
  </si>
  <si>
    <t>501 - spotřeba materiálu</t>
  </si>
  <si>
    <t>511 - opravy, údržba</t>
  </si>
  <si>
    <t>512 - cestovné</t>
  </si>
  <si>
    <t>518 - služby</t>
  </si>
  <si>
    <t>521 - mzdové náklady</t>
  </si>
  <si>
    <t>524 - zákonné odvody z mezd</t>
  </si>
  <si>
    <t>525 - zákonné pojištění</t>
  </si>
  <si>
    <t>Náklady na činnost celkem</t>
  </si>
  <si>
    <t>527 - zákonné sociální náklady</t>
  </si>
  <si>
    <t>528 - jiné sociální náklady</t>
  </si>
  <si>
    <t>551 - odpisy</t>
  </si>
  <si>
    <t>558 - náklady z hmotného majetku</t>
  </si>
  <si>
    <t>Přímé náklady    provozní  příspěvek zřizovatele</t>
  </si>
  <si>
    <t>Výnosy z činnosti celkem</t>
  </si>
  <si>
    <t>602 - výnosy z prodeje služeb</t>
  </si>
  <si>
    <t>603 - výnosy z pronájmů</t>
  </si>
  <si>
    <t>649 - ostatní výnosy</t>
  </si>
  <si>
    <t>672 - výnosy z transferů</t>
  </si>
  <si>
    <t>Hospodářský výsledek</t>
  </si>
  <si>
    <t>Hlavní činnost  celkem</t>
  </si>
  <si>
    <t>Členění nákladů / výnosů</t>
  </si>
  <si>
    <t>Náklady celkem</t>
  </si>
  <si>
    <t>Odpisy</t>
  </si>
  <si>
    <t>Pořízení DDHIM</t>
  </si>
  <si>
    <t>Náklady - účtová třídy 5xx</t>
  </si>
  <si>
    <t>Doplňující informace</t>
  </si>
  <si>
    <t>Výnosy celkem</t>
  </si>
  <si>
    <t>Výnosy - účtová třídy 6xx</t>
  </si>
  <si>
    <t>Výnosy z tranferů</t>
  </si>
  <si>
    <t xml:space="preserve">   Provozní  příspěvek zřizovatele</t>
  </si>
  <si>
    <t>549 - ostatní náklady</t>
  </si>
  <si>
    <t>Projekt ESF - Šablony III</t>
  </si>
  <si>
    <t>Dotace krajského úřadu</t>
  </si>
  <si>
    <t>Rozpočet 2021</t>
  </si>
  <si>
    <t>Předpoklad plnění k 31.12. 2021</t>
  </si>
  <si>
    <t>Návrh 2022</t>
  </si>
  <si>
    <t>Celkem návrh 2022</t>
  </si>
  <si>
    <t xml:space="preserve">                                                      Návrh rozpočtu na rok 2022 - rekapitulace</t>
  </si>
  <si>
    <t>Mgr. Peterková Karla - ředitelka  ZŠ</t>
  </si>
  <si>
    <t xml:space="preserve">                                   Základní škola a mateřská škola Dobratice příspěvková organizace</t>
  </si>
  <si>
    <t xml:space="preserve"> potraviny - žáci</t>
  </si>
  <si>
    <t xml:space="preserve"> potraviny - zaměstnanci</t>
  </si>
  <si>
    <t xml:space="preserve"> potraviny - cizí strávníci</t>
  </si>
  <si>
    <t xml:space="preserve"> materiál na opravy</t>
  </si>
  <si>
    <t xml:space="preserve"> čistící prostředky</t>
  </si>
  <si>
    <t xml:space="preserve"> kancelářské potřeby</t>
  </si>
  <si>
    <t xml:space="preserve"> všeobecný materiál</t>
  </si>
  <si>
    <t xml:space="preserve"> předplatné, publikace, zákony</t>
  </si>
  <si>
    <t xml:space="preserve"> učební pomůcky, hračky</t>
  </si>
  <si>
    <t xml:space="preserve"> tonery, náplně</t>
  </si>
  <si>
    <t xml:space="preserve"> potřeby do Vv, Pv</t>
  </si>
  <si>
    <t xml:space="preserve"> </t>
  </si>
  <si>
    <t xml:space="preserve"> drobný majetek do 3 000,- Kč</t>
  </si>
  <si>
    <t>502, 503  - spotřeba energie</t>
  </si>
  <si>
    <t xml:space="preserve"> elektrická energie</t>
  </si>
  <si>
    <t xml:space="preserve"> plyn</t>
  </si>
  <si>
    <t xml:space="preserve"> vodné</t>
  </si>
  <si>
    <t xml:space="preserve"> cestovné</t>
  </si>
  <si>
    <t xml:space="preserve"> opravy, údržba, malování</t>
  </si>
  <si>
    <t xml:space="preserve"> opravy kancelářské techniky</t>
  </si>
  <si>
    <t xml:space="preserve"> poštovné</t>
  </si>
  <si>
    <t xml:space="preserve"> servis a správa ICT</t>
  </si>
  <si>
    <t xml:space="preserve"> ostraha objektů</t>
  </si>
  <si>
    <t xml:space="preserve"> bankovní poplatky</t>
  </si>
  <si>
    <t xml:space="preserve"> plavecký výcvik</t>
  </si>
  <si>
    <t xml:space="preserve"> zpracování mezd a účetnictví</t>
  </si>
  <si>
    <t xml:space="preserve"> praní prádla</t>
  </si>
  <si>
    <t xml:space="preserve"> ostatní služby</t>
  </si>
  <si>
    <t xml:space="preserve"> revize</t>
  </si>
  <si>
    <t xml:space="preserve"> telefony, internet</t>
  </si>
  <si>
    <t xml:space="preserve"> školení a semináře</t>
  </si>
  <si>
    <t xml:space="preserve"> servis kopírky, kopírování</t>
  </si>
  <si>
    <t xml:space="preserve"> hrubé mzdy</t>
  </si>
  <si>
    <t xml:space="preserve"> dohody</t>
  </si>
  <si>
    <t xml:space="preserve"> dohody - kroužky</t>
  </si>
  <si>
    <t xml:space="preserve"> sociální pojištění</t>
  </si>
  <si>
    <t xml:space="preserve"> zdraravotní pojištění</t>
  </si>
  <si>
    <t xml:space="preserve"> zákonné pojištění zaměstnanců</t>
  </si>
  <si>
    <t xml:space="preserve"> FKSP</t>
  </si>
  <si>
    <t xml:space="preserve"> náhrady DPN</t>
  </si>
  <si>
    <t xml:space="preserve"> ochranné pracovní pomůcky</t>
  </si>
  <si>
    <t xml:space="preserve"> pojištění majetku</t>
  </si>
  <si>
    <t xml:space="preserve"> pojištění podnikatelských rizik</t>
  </si>
  <si>
    <t xml:space="preserve"> odpisy majetku</t>
  </si>
  <si>
    <t xml:space="preserve"> dlouhodobý majek od 3 000,- </t>
  </si>
  <si>
    <t xml:space="preserve"> stravné žáci</t>
  </si>
  <si>
    <t xml:space="preserve"> stravné zaměstnanci</t>
  </si>
  <si>
    <t xml:space="preserve"> stravné - cizí strávníci</t>
  </si>
  <si>
    <t xml:space="preserve"> školné MŠ</t>
  </si>
  <si>
    <t xml:space="preserve"> školné ŠD</t>
  </si>
  <si>
    <t xml:space="preserve"> příjmy z kroužků</t>
  </si>
  <si>
    <t xml:space="preserve"> pronájmy tělocvičny</t>
  </si>
  <si>
    <t xml:space="preserve"> odvoz odpadu</t>
  </si>
  <si>
    <t xml:space="preserve"> úroky</t>
  </si>
  <si>
    <t xml:space="preserve"> ostatní příjmy</t>
  </si>
  <si>
    <t xml:space="preserve"> pronájmy ostatní</t>
  </si>
  <si>
    <t xml:space="preserve"> dotace zřizovatele na provoz</t>
  </si>
  <si>
    <t xml:space="preserve"> dotace na odpisy</t>
  </si>
  <si>
    <t xml:space="preserve"> přijaté transfery</t>
  </si>
  <si>
    <t>Provozní dotace</t>
  </si>
  <si>
    <t>Plán nákladů a výnosů - Rozpočet na rok 2022</t>
  </si>
  <si>
    <t xml:space="preserve">Scvhláleno na 35. zasedání zastupitelstva obce Dobratice dne 13.12.2021 pod č. usnesení 35/11.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</si>
</sst>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4" fontId="0" fillId="0" borderId="0" xfId="0" applyNumberFormat="1"/>
    <xf numFmtId="49" fontId="0" fillId="0" borderId="0" xfId="0" applyNumberFormat="1"/>
    <xf numFmtId="49" fontId="0" fillId="0" borderId="5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2" fillId="0" borderId="1" xfId="0" applyNumberFormat="1" applyFont="1" applyBorder="1"/>
    <xf numFmtId="4" fontId="3" fillId="6" borderId="9" xfId="0" applyNumberFormat="1" applyFont="1" applyFill="1" applyBorder="1"/>
    <xf numFmtId="4" fontId="0" fillId="0" borderId="5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9" fontId="0" fillId="0" borderId="15" xfId="0" applyNumberFormat="1" applyBorder="1"/>
    <xf numFmtId="49" fontId="4" fillId="0" borderId="13" xfId="0" applyNumberFormat="1" applyFont="1" applyBorder="1"/>
    <xf numFmtId="0" fontId="3" fillId="8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0" fillId="0" borderId="0" xfId="0" applyAlignment="1">
      <alignment vertical="center"/>
    </xf>
    <xf numFmtId="49" fontId="0" fillId="0" borderId="30" xfId="0" applyNumberFormat="1" applyBorder="1"/>
    <xf numFmtId="49" fontId="0" fillId="0" borderId="31" xfId="0" applyNumberFormat="1" applyBorder="1"/>
    <xf numFmtId="49" fontId="0" fillId="0" borderId="32" xfId="0" applyNumberFormat="1" applyBorder="1"/>
    <xf numFmtId="49" fontId="0" fillId="0" borderId="33" xfId="0" applyNumberFormat="1" applyBorder="1"/>
    <xf numFmtId="49" fontId="0" fillId="0" borderId="29" xfId="0" applyNumberFormat="1" applyBorder="1"/>
    <xf numFmtId="49" fontId="0" fillId="0" borderId="36" xfId="0" applyNumberFormat="1" applyBorder="1"/>
    <xf numFmtId="4" fontId="0" fillId="6" borderId="5" xfId="0" applyNumberFormat="1" applyFont="1" applyFill="1" applyBorder="1"/>
    <xf numFmtId="4" fontId="0" fillId="6" borderId="6" xfId="0" applyNumberFormat="1" applyFont="1" applyFill="1" applyBorder="1"/>
    <xf numFmtId="4" fontId="0" fillId="6" borderId="7" xfId="0" applyNumberFormat="1" applyFont="1" applyFill="1" applyBorder="1"/>
    <xf numFmtId="0" fontId="3" fillId="8" borderId="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5" borderId="29" xfId="0" applyNumberFormat="1" applyFont="1" applyFill="1" applyBorder="1"/>
    <xf numFmtId="4" fontId="2" fillId="5" borderId="40" xfId="0" applyNumberFormat="1" applyFont="1" applyFill="1" applyBorder="1"/>
    <xf numFmtId="4" fontId="2" fillId="5" borderId="41" xfId="0" applyNumberFormat="1" applyFont="1" applyFill="1" applyBorder="1"/>
    <xf numFmtId="49" fontId="1" fillId="3" borderId="29" xfId="0" applyNumberFormat="1" applyFont="1" applyFill="1" applyBorder="1"/>
    <xf numFmtId="4" fontId="1" fillId="3" borderId="40" xfId="0" applyNumberFormat="1" applyFont="1" applyFill="1" applyBorder="1"/>
    <xf numFmtId="4" fontId="1" fillId="3" borderId="11" xfId="0" applyNumberFormat="1" applyFont="1" applyFill="1" applyBorder="1"/>
    <xf numFmtId="4" fontId="1" fillId="3" borderId="41" xfId="0" applyNumberFormat="1" applyFont="1" applyFill="1" applyBorder="1"/>
    <xf numFmtId="4" fontId="1" fillId="3" borderId="12" xfId="0" applyNumberFormat="1" applyFont="1" applyFill="1" applyBorder="1"/>
    <xf numFmtId="4" fontId="1" fillId="3" borderId="1" xfId="0" applyNumberFormat="1" applyFont="1" applyFill="1" applyBorder="1"/>
    <xf numFmtId="4" fontId="0" fillId="0" borderId="2" xfId="0" applyNumberFormat="1" applyFont="1" applyBorder="1"/>
    <xf numFmtId="4" fontId="0" fillId="0" borderId="46" xfId="0" applyNumberFormat="1" applyFont="1" applyBorder="1"/>
    <xf numFmtId="4" fontId="0" fillId="0" borderId="42" xfId="0" applyNumberFormat="1" applyFont="1" applyBorder="1"/>
    <xf numFmtId="4" fontId="0" fillId="0" borderId="23" xfId="0" applyNumberFormat="1" applyFont="1" applyBorder="1"/>
    <xf numFmtId="4" fontId="0" fillId="0" borderId="18" xfId="0" applyNumberFormat="1" applyFont="1" applyBorder="1"/>
    <xf numFmtId="4" fontId="0" fillId="0" borderId="49" xfId="0" applyNumberFormat="1" applyFont="1" applyBorder="1"/>
    <xf numFmtId="4" fontId="0" fillId="0" borderId="43" xfId="0" applyNumberFormat="1" applyFont="1" applyBorder="1"/>
    <xf numFmtId="4" fontId="0" fillId="0" borderId="26" xfId="0" applyNumberFormat="1" applyFont="1" applyBorder="1"/>
    <xf numFmtId="4" fontId="0" fillId="0" borderId="19" xfId="0" applyNumberFormat="1" applyFont="1" applyBorder="1"/>
    <xf numFmtId="4" fontId="0" fillId="0" borderId="3" xfId="0" applyNumberFormat="1" applyFont="1" applyBorder="1"/>
    <xf numFmtId="4" fontId="0" fillId="0" borderId="47" xfId="0" applyNumberFormat="1" applyFont="1" applyBorder="1"/>
    <xf numFmtId="4" fontId="0" fillId="0" borderId="44" xfId="0" applyNumberFormat="1" applyFont="1" applyBorder="1"/>
    <xf numFmtId="4" fontId="0" fillId="0" borderId="24" xfId="0" applyNumberFormat="1" applyFont="1" applyBorder="1"/>
    <xf numFmtId="4" fontId="0" fillId="0" borderId="4" xfId="0" applyNumberFormat="1" applyFont="1" applyBorder="1"/>
    <xf numFmtId="4" fontId="0" fillId="0" borderId="48" xfId="0" applyNumberFormat="1" applyFont="1" applyBorder="1"/>
    <xf numFmtId="4" fontId="0" fillId="0" borderId="45" xfId="0" applyNumberFormat="1" applyFont="1" applyBorder="1"/>
    <xf numFmtId="4" fontId="0" fillId="0" borderId="25" xfId="0" applyNumberFormat="1" applyFont="1" applyBorder="1"/>
    <xf numFmtId="4" fontId="0" fillId="0" borderId="60" xfId="0" applyNumberFormat="1" applyFont="1" applyBorder="1"/>
    <xf numFmtId="4" fontId="0" fillId="0" borderId="62" xfId="0" applyNumberFormat="1" applyFont="1" applyBorder="1"/>
    <xf numFmtId="4" fontId="0" fillId="0" borderId="63" xfId="0" applyNumberFormat="1" applyFont="1" applyBorder="1"/>
    <xf numFmtId="4" fontId="0" fillId="0" borderId="40" xfId="0" applyNumberFormat="1" applyFont="1" applyBorder="1"/>
    <xf numFmtId="4" fontId="0" fillId="0" borderId="11" xfId="0" applyNumberFormat="1" applyFont="1" applyBorder="1"/>
    <xf numFmtId="4" fontId="0" fillId="0" borderId="10" xfId="0" applyNumberFormat="1" applyFont="1" applyBorder="1"/>
    <xf numFmtId="4" fontId="0" fillId="0" borderId="41" xfId="0" applyNumberFormat="1" applyFont="1" applyBorder="1"/>
    <xf numFmtId="4" fontId="0" fillId="0" borderId="12" xfId="0" applyNumberFormat="1" applyFont="1" applyBorder="1"/>
    <xf numFmtId="4" fontId="0" fillId="0" borderId="1" xfId="0" applyNumberFormat="1" applyFont="1" applyBorder="1"/>
    <xf numFmtId="4" fontId="0" fillId="0" borderId="61" xfId="0" applyNumberFormat="1" applyFont="1" applyBorder="1"/>
    <xf numFmtId="4" fontId="0" fillId="0" borderId="50" xfId="0" applyNumberFormat="1" applyFont="1" applyBorder="1"/>
    <xf numFmtId="4" fontId="0" fillId="0" borderId="0" xfId="0" applyNumberFormat="1" applyFont="1" applyBorder="1"/>
    <xf numFmtId="4" fontId="0" fillId="0" borderId="51" xfId="0" applyNumberFormat="1" applyFont="1" applyBorder="1"/>
    <xf numFmtId="4" fontId="0" fillId="0" borderId="22" xfId="0" applyNumberFormat="1" applyFont="1" applyBorder="1"/>
    <xf numFmtId="4" fontId="0" fillId="0" borderId="21" xfId="0" applyNumberFormat="1" applyFont="1" applyBorder="1"/>
    <xf numFmtId="4" fontId="0" fillId="0" borderId="52" xfId="0" applyNumberFormat="1" applyFont="1" applyBorder="1"/>
    <xf numFmtId="4" fontId="0" fillId="0" borderId="64" xfId="0" applyNumberFormat="1" applyFont="1" applyBorder="1"/>
    <xf numFmtId="4" fontId="0" fillId="0" borderId="15" xfId="0" applyNumberFormat="1" applyFont="1" applyBorder="1"/>
    <xf numFmtId="4" fontId="0" fillId="0" borderId="53" xfId="0" applyNumberFormat="1" applyFont="1" applyBorder="1"/>
    <xf numFmtId="4" fontId="0" fillId="0" borderId="16" xfId="0" applyNumberFormat="1" applyFont="1" applyBorder="1"/>
    <xf numFmtId="4" fontId="0" fillId="0" borderId="8" xfId="0" applyNumberFormat="1" applyFont="1" applyBorder="1"/>
    <xf numFmtId="49" fontId="2" fillId="4" borderId="37" xfId="0" applyNumberFormat="1" applyFont="1" applyFill="1" applyBorder="1"/>
    <xf numFmtId="4" fontId="0" fillId="6" borderId="1" xfId="0" applyNumberFormat="1" applyFont="1" applyFill="1" applyBorder="1"/>
    <xf numFmtId="4" fontId="1" fillId="10" borderId="1" xfId="0" applyNumberFormat="1" applyFont="1" applyFill="1" applyBorder="1"/>
    <xf numFmtId="4" fontId="0" fillId="0" borderId="0" xfId="0" applyNumberFormat="1" applyFont="1"/>
    <xf numFmtId="0" fontId="2" fillId="4" borderId="1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/>
    <xf numFmtId="4" fontId="1" fillId="0" borderId="1" xfId="0" applyNumberFormat="1" applyFont="1" applyBorder="1"/>
    <xf numFmtId="0" fontId="5" fillId="0" borderId="14" xfId="0" applyFont="1" applyBorder="1" applyAlignment="1">
      <alignment horizontal="center"/>
    </xf>
    <xf numFmtId="4" fontId="0" fillId="0" borderId="20" xfId="0" applyNumberFormat="1" applyFont="1" applyBorder="1"/>
    <xf numFmtId="4" fontId="1" fillId="4" borderId="66" xfId="0" applyNumberFormat="1" applyFont="1" applyFill="1" applyBorder="1"/>
    <xf numFmtId="49" fontId="0" fillId="0" borderId="0" xfId="0" applyNumberFormat="1" applyAlignment="1">
      <alignment horizontal="right"/>
    </xf>
    <xf numFmtId="49" fontId="0" fillId="6" borderId="67" xfId="0" applyNumberFormat="1" applyFont="1" applyFill="1" applyBorder="1"/>
    <xf numFmtId="4" fontId="1" fillId="6" borderId="68" xfId="0" applyNumberFormat="1" applyFont="1" applyFill="1" applyBorder="1"/>
    <xf numFmtId="49" fontId="0" fillId="0" borderId="34" xfId="0" applyNumberFormat="1" applyBorder="1"/>
    <xf numFmtId="4" fontId="0" fillId="0" borderId="69" xfId="0" applyNumberFormat="1" applyFont="1" applyBorder="1"/>
    <xf numFmtId="4" fontId="0" fillId="0" borderId="70" xfId="0" applyNumberFormat="1" applyFont="1" applyBorder="1"/>
    <xf numFmtId="49" fontId="0" fillId="0" borderId="47" xfId="0" applyNumberFormat="1" applyBorder="1"/>
    <xf numFmtId="4" fontId="0" fillId="6" borderId="8" xfId="0" applyNumberFormat="1" applyFont="1" applyFill="1" applyBorder="1"/>
    <xf numFmtId="4" fontId="1" fillId="6" borderId="46" xfId="0" applyNumberFormat="1" applyFont="1" applyFill="1" applyBorder="1"/>
    <xf numFmtId="4" fontId="1" fillId="6" borderId="60" xfId="0" applyNumberFormat="1" applyFont="1" applyFill="1" applyBorder="1"/>
    <xf numFmtId="4" fontId="1" fillId="6" borderId="42" xfId="0" applyNumberFormat="1" applyFont="1" applyFill="1" applyBorder="1"/>
    <xf numFmtId="4" fontId="1" fillId="6" borderId="23" xfId="0" applyNumberFormat="1" applyFont="1" applyFill="1" applyBorder="1"/>
    <xf numFmtId="4" fontId="1" fillId="6" borderId="5" xfId="0" applyNumberFormat="1" applyFont="1" applyFill="1" applyBorder="1"/>
    <xf numFmtId="49" fontId="0" fillId="0" borderId="35" xfId="0" applyNumberFormat="1" applyBorder="1"/>
    <xf numFmtId="49" fontId="0" fillId="6" borderId="30" xfId="0" applyNumberFormat="1" applyFont="1" applyFill="1" applyBorder="1"/>
    <xf numFmtId="49" fontId="1" fillId="10" borderId="29" xfId="0" applyNumberFormat="1" applyFont="1" applyFill="1" applyBorder="1"/>
    <xf numFmtId="4" fontId="1" fillId="10" borderId="40" xfId="0" applyNumberFormat="1" applyFont="1" applyFill="1" applyBorder="1"/>
    <xf numFmtId="4" fontId="1" fillId="10" borderId="10" xfId="0" applyNumberFormat="1" applyFont="1" applyFill="1" applyBorder="1"/>
    <xf numFmtId="4" fontId="0" fillId="0" borderId="54" xfId="0" applyNumberFormat="1" applyFont="1" applyBorder="1"/>
    <xf numFmtId="4" fontId="0" fillId="0" borderId="65" xfId="0" applyNumberFormat="1" applyFont="1" applyBorder="1"/>
    <xf numFmtId="4" fontId="0" fillId="0" borderId="57" xfId="0" applyNumberFormat="1" applyFont="1" applyBorder="1"/>
    <xf numFmtId="4" fontId="0" fillId="0" borderId="55" xfId="0" applyNumberFormat="1" applyFont="1" applyBorder="1"/>
    <xf numFmtId="4" fontId="0" fillId="0" borderId="27" xfId="0" applyNumberFormat="1" applyFont="1" applyBorder="1"/>
    <xf numFmtId="4" fontId="1" fillId="10" borderId="41" xfId="0" applyNumberFormat="1" applyFont="1" applyFill="1" applyBorder="1"/>
    <xf numFmtId="4" fontId="1" fillId="4" borderId="16" xfId="0" applyNumberFormat="1" applyFont="1" applyFill="1" applyBorder="1"/>
    <xf numFmtId="4" fontId="1" fillId="4" borderId="15" xfId="0" applyNumberFormat="1" applyFont="1" applyFill="1" applyBorder="1"/>
    <xf numFmtId="4" fontId="1" fillId="4" borderId="58" xfId="0" applyNumberFormat="1" applyFont="1" applyFill="1" applyBorder="1"/>
    <xf numFmtId="4" fontId="1" fillId="4" borderId="59" xfId="0" applyNumberFormat="1" applyFont="1" applyFill="1" applyBorder="1"/>
    <xf numFmtId="4" fontId="2" fillId="5" borderId="1" xfId="0" applyNumberFormat="1" applyFont="1" applyFill="1" applyBorder="1"/>
    <xf numFmtId="4" fontId="0" fillId="6" borderId="68" xfId="0" applyNumberFormat="1" applyFont="1" applyFill="1" applyBorder="1"/>
    <xf numFmtId="4" fontId="0" fillId="6" borderId="71" xfId="0" applyNumberFormat="1" applyFont="1" applyFill="1" applyBorder="1"/>
    <xf numFmtId="4" fontId="7" fillId="10" borderId="1" xfId="0" applyNumberFormat="1" applyFont="1" applyFill="1" applyBorder="1"/>
    <xf numFmtId="4" fontId="6" fillId="6" borderId="1" xfId="0" applyNumberFormat="1" applyFont="1" applyFill="1" applyBorder="1"/>
    <xf numFmtId="4" fontId="6" fillId="6" borderId="5" xfId="0" applyNumberFormat="1" applyFont="1" applyFill="1" applyBorder="1"/>
    <xf numFmtId="4" fontId="6" fillId="6" borderId="6" xfId="0" applyNumberFormat="1" applyFont="1" applyFill="1" applyBorder="1"/>
    <xf numFmtId="4" fontId="6" fillId="6" borderId="7" xfId="0" applyNumberFormat="1" applyFont="1" applyFill="1" applyBorder="1"/>
    <xf numFmtId="4" fontId="6" fillId="6" borderId="20" xfId="0" applyNumberFormat="1" applyFont="1" applyFill="1" applyBorder="1"/>
    <xf numFmtId="4" fontId="6" fillId="6" borderId="8" xfId="0" applyNumberFormat="1" applyFont="1" applyFill="1" applyBorder="1"/>
    <xf numFmtId="4" fontId="0" fillId="6" borderId="46" xfId="0" applyNumberFormat="1" applyFont="1" applyFill="1" applyBorder="1"/>
    <xf numFmtId="4" fontId="0" fillId="6" borderId="60" xfId="0" applyNumberFormat="1" applyFont="1" applyFill="1" applyBorder="1"/>
    <xf numFmtId="4" fontId="6" fillId="6" borderId="19" xfId="0" applyNumberFormat="1" applyFont="1" applyFill="1" applyBorder="1"/>
    <xf numFmtId="49" fontId="0" fillId="6" borderId="30" xfId="0" applyNumberFormat="1" applyFill="1" applyBorder="1"/>
    <xf numFmtId="4" fontId="0" fillId="6" borderId="2" xfId="0" applyNumberFormat="1" applyFont="1" applyFill="1" applyBorder="1"/>
    <xf numFmtId="4" fontId="0" fillId="6" borderId="42" xfId="0" applyNumberFormat="1" applyFont="1" applyFill="1" applyBorder="1"/>
    <xf numFmtId="4" fontId="0" fillId="6" borderId="30" xfId="0" applyNumberFormat="1" applyFont="1" applyFill="1" applyBorder="1"/>
    <xf numFmtId="4" fontId="0" fillId="6" borderId="73" xfId="0" applyNumberFormat="1" applyFont="1" applyFill="1" applyBorder="1"/>
    <xf numFmtId="4" fontId="1" fillId="6" borderId="72" xfId="0" applyNumberFormat="1" applyFont="1" applyFill="1" applyBorder="1"/>
    <xf numFmtId="4" fontId="0" fillId="0" borderId="0" xfId="0" applyNumberFormat="1" applyFont="1" applyFill="1" applyBorder="1"/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2" fillId="9" borderId="10" xfId="0" applyNumberFormat="1" applyFont="1" applyFill="1" applyBorder="1" applyAlignment="1"/>
    <xf numFmtId="4" fontId="2" fillId="9" borderId="11" xfId="0" applyNumberFormat="1" applyFont="1" applyFill="1" applyBorder="1" applyAlignment="1"/>
    <xf numFmtId="0" fontId="2" fillId="9" borderId="11" xfId="0" applyFont="1" applyFill="1" applyBorder="1" applyAlignment="1"/>
    <xf numFmtId="0" fontId="2" fillId="9" borderId="12" xfId="0" applyFont="1" applyFill="1" applyBorder="1" applyAlignment="1"/>
    <xf numFmtId="0" fontId="2" fillId="4" borderId="17" xfId="0" applyFont="1" applyFill="1" applyBorder="1" applyAlignment="1">
      <alignment horizontal="center" vertical="center" wrapText="1"/>
    </xf>
    <xf numFmtId="0" fontId="5" fillId="0" borderId="8" xfId="0" applyFon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/>
    <xf numFmtId="0" fontId="2" fillId="2" borderId="38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" fontId="2" fillId="7" borderId="10" xfId="0" applyNumberFormat="1" applyFont="1" applyFill="1" applyBorder="1" applyAlignment="1">
      <alignment horizontal="center"/>
    </xf>
    <xf numFmtId="4" fontId="2" fillId="7" borderId="11" xfId="0" applyNumberFormat="1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7"/>
  <sheetViews>
    <sheetView tabSelected="1" topLeftCell="B97" zoomScale="112" zoomScaleNormal="112" workbookViewId="0">
      <selection activeCell="C106" sqref="C106"/>
    </sheetView>
  </sheetViews>
  <sheetFormatPr defaultRowHeight="15"/>
  <cols>
    <col min="1" max="1" width="4.140625" hidden="1" customWidth="1"/>
    <col min="2" max="2" width="32.85546875" customWidth="1"/>
    <col min="3" max="15" width="14.7109375" customWidth="1"/>
    <col min="17" max="17" width="11.85546875" customWidth="1"/>
    <col min="18" max="18" width="20.7109375" customWidth="1"/>
  </cols>
  <sheetData>
    <row r="1" spans="2:18" ht="15.75">
      <c r="C1" s="16"/>
      <c r="D1" s="16"/>
      <c r="E1" s="143" t="s">
        <v>44</v>
      </c>
      <c r="F1" s="143"/>
      <c r="G1" s="143"/>
      <c r="H1" s="143"/>
      <c r="I1" s="143"/>
      <c r="J1" s="143"/>
      <c r="K1" s="143"/>
      <c r="L1" s="15"/>
      <c r="M1" s="15"/>
    </row>
    <row r="2" spans="2:18" ht="15.75" thickBot="1"/>
    <row r="3" spans="2:18" ht="19.5" thickBot="1">
      <c r="B3" s="144" t="s">
        <v>105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6"/>
    </row>
    <row r="5" spans="2:18" ht="15.75" thickBot="1"/>
    <row r="6" spans="2:18" ht="17.25" customHeight="1" thickTop="1" thickBot="1">
      <c r="B6" s="27" t="s">
        <v>0</v>
      </c>
      <c r="C6" s="155" t="s">
        <v>34</v>
      </c>
      <c r="D6" s="156"/>
      <c r="E6" s="157"/>
      <c r="F6" s="158" t="s">
        <v>37</v>
      </c>
      <c r="G6" s="159"/>
      <c r="H6" s="160"/>
      <c r="I6" s="158" t="s">
        <v>36</v>
      </c>
      <c r="J6" s="159"/>
      <c r="K6" s="160"/>
      <c r="L6" s="161" t="s">
        <v>3</v>
      </c>
      <c r="M6" s="161"/>
      <c r="N6" s="162"/>
      <c r="O6" s="163" t="s">
        <v>41</v>
      </c>
    </row>
    <row r="7" spans="2:18" ht="48" thickBot="1">
      <c r="B7" s="28"/>
      <c r="C7" s="29" t="s">
        <v>38</v>
      </c>
      <c r="D7" s="30" t="s">
        <v>39</v>
      </c>
      <c r="E7" s="31" t="s">
        <v>40</v>
      </c>
      <c r="F7" s="32" t="s">
        <v>38</v>
      </c>
      <c r="G7" s="30" t="s">
        <v>39</v>
      </c>
      <c r="H7" s="33" t="s">
        <v>40</v>
      </c>
      <c r="I7" s="32" t="s">
        <v>38</v>
      </c>
      <c r="J7" s="30" t="s">
        <v>39</v>
      </c>
      <c r="K7" s="33" t="s">
        <v>40</v>
      </c>
      <c r="L7" s="34" t="s">
        <v>38</v>
      </c>
      <c r="M7" s="30" t="s">
        <v>39</v>
      </c>
      <c r="N7" s="35" t="s">
        <v>40</v>
      </c>
      <c r="O7" s="164"/>
    </row>
    <row r="8" spans="2:18" ht="21.75" customHeight="1" thickBot="1">
      <c r="B8" s="36" t="s">
        <v>12</v>
      </c>
      <c r="C8" s="37">
        <f t="shared" ref="C8:O8" si="0">SUM(C9+C22+C26+C29+C31+C45+C49+C52+C54+C56+C62+C64+C59)</f>
        <v>4577609</v>
      </c>
      <c r="D8" s="37">
        <f t="shared" si="0"/>
        <v>3968867.6</v>
      </c>
      <c r="E8" s="37">
        <f t="shared" si="0"/>
        <v>4190700</v>
      </c>
      <c r="F8" s="37">
        <f t="shared" si="0"/>
        <v>16582261</v>
      </c>
      <c r="G8" s="37">
        <f t="shared" si="0"/>
        <v>16582261</v>
      </c>
      <c r="H8" s="37">
        <f t="shared" si="0"/>
        <v>16648000</v>
      </c>
      <c r="I8" s="37">
        <f t="shared" si="0"/>
        <v>233000</v>
      </c>
      <c r="J8" s="37">
        <f t="shared" si="0"/>
        <v>233071</v>
      </c>
      <c r="K8" s="37">
        <f t="shared" si="0"/>
        <v>427604</v>
      </c>
      <c r="L8" s="37">
        <f t="shared" si="0"/>
        <v>443000</v>
      </c>
      <c r="M8" s="37">
        <f t="shared" si="0"/>
        <v>447788.5</v>
      </c>
      <c r="N8" s="37">
        <f t="shared" si="0"/>
        <v>492300</v>
      </c>
      <c r="O8" s="37">
        <f t="shared" si="0"/>
        <v>21758604</v>
      </c>
    </row>
    <row r="9" spans="2:18" ht="15.75" thickBot="1">
      <c r="B9" s="39" t="s">
        <v>5</v>
      </c>
      <c r="C9" s="40">
        <f t="shared" ref="C9:I9" si="1">SUM(C10:C21)</f>
        <v>1029800</v>
      </c>
      <c r="D9" s="40">
        <f t="shared" si="1"/>
        <v>1041506</v>
      </c>
      <c r="E9" s="40">
        <f t="shared" si="1"/>
        <v>1068000</v>
      </c>
      <c r="F9" s="40">
        <f t="shared" si="1"/>
        <v>133721</v>
      </c>
      <c r="G9" s="40">
        <f t="shared" si="1"/>
        <v>133721</v>
      </c>
      <c r="H9" s="42">
        <f t="shared" si="1"/>
        <v>134000</v>
      </c>
      <c r="I9" s="40">
        <f t="shared" si="1"/>
        <v>0</v>
      </c>
      <c r="J9" s="41">
        <v>0</v>
      </c>
      <c r="K9" s="42">
        <f>SUM(K10:K21)</f>
        <v>0</v>
      </c>
      <c r="L9" s="43">
        <f>SUM(L10:L21)</f>
        <v>139000</v>
      </c>
      <c r="M9" s="43">
        <f>SUM(M10:M21)</f>
        <v>152550</v>
      </c>
      <c r="N9" s="43">
        <f>SUM(N10:N21)</f>
        <v>145000</v>
      </c>
      <c r="O9" s="44">
        <f>SUM(E9+H9+K9+N9)</f>
        <v>1347000</v>
      </c>
      <c r="R9" s="2"/>
    </row>
    <row r="10" spans="2:18">
      <c r="B10" s="17" t="s">
        <v>45</v>
      </c>
      <c r="C10" s="45">
        <v>495000</v>
      </c>
      <c r="D10" s="9">
        <v>450298</v>
      </c>
      <c r="E10" s="45">
        <v>455000</v>
      </c>
      <c r="F10" s="46"/>
      <c r="G10" s="62"/>
      <c r="H10" s="47"/>
      <c r="I10" s="46"/>
      <c r="J10" s="62"/>
      <c r="K10" s="47"/>
      <c r="L10" s="48"/>
      <c r="M10" s="48"/>
      <c r="N10" s="9"/>
      <c r="O10" s="23">
        <f t="shared" ref="O10:O63" si="2">SUM(E10+H10+K10+N10)</f>
        <v>455000</v>
      </c>
      <c r="R10" s="2"/>
    </row>
    <row r="11" spans="2:18">
      <c r="B11" s="18" t="s">
        <v>46</v>
      </c>
      <c r="C11" s="49">
        <v>112000</v>
      </c>
      <c r="D11" s="10">
        <v>102650</v>
      </c>
      <c r="E11" s="49">
        <v>103000</v>
      </c>
      <c r="F11" s="50"/>
      <c r="G11" s="71"/>
      <c r="H11" s="51"/>
      <c r="I11" s="50"/>
      <c r="J11" s="71"/>
      <c r="K11" s="51"/>
      <c r="L11" s="52"/>
      <c r="M11" s="52"/>
      <c r="N11" s="53"/>
      <c r="O11" s="24">
        <f t="shared" si="2"/>
        <v>103000</v>
      </c>
      <c r="R11" s="2"/>
    </row>
    <row r="12" spans="2:18">
      <c r="B12" s="18" t="s">
        <v>47</v>
      </c>
      <c r="C12" s="49"/>
      <c r="D12" s="10"/>
      <c r="E12" s="49"/>
      <c r="F12" s="50"/>
      <c r="G12" s="71"/>
      <c r="H12" s="51"/>
      <c r="I12" s="50"/>
      <c r="J12" s="71"/>
      <c r="K12" s="51"/>
      <c r="L12" s="52">
        <v>120000</v>
      </c>
      <c r="M12" s="52">
        <v>148920</v>
      </c>
      <c r="N12" s="53">
        <v>140000</v>
      </c>
      <c r="O12" s="24">
        <f t="shared" si="2"/>
        <v>140000</v>
      </c>
      <c r="R12" s="2"/>
    </row>
    <row r="13" spans="2:18">
      <c r="B13" s="18" t="s">
        <v>48</v>
      </c>
      <c r="C13" s="49">
        <v>17000</v>
      </c>
      <c r="D13" s="10">
        <v>18720</v>
      </c>
      <c r="E13" s="49">
        <v>19000</v>
      </c>
      <c r="F13" s="50"/>
      <c r="G13" s="71"/>
      <c r="H13" s="51"/>
      <c r="I13" s="50"/>
      <c r="J13" s="71"/>
      <c r="K13" s="51"/>
      <c r="L13" s="52">
        <v>3000</v>
      </c>
      <c r="M13" s="52">
        <v>980</v>
      </c>
      <c r="N13" s="53">
        <v>1000</v>
      </c>
      <c r="O13" s="24">
        <f t="shared" si="2"/>
        <v>20000</v>
      </c>
      <c r="R13" s="2"/>
    </row>
    <row r="14" spans="2:18">
      <c r="B14" s="18" t="s">
        <v>49</v>
      </c>
      <c r="C14" s="49">
        <v>44000</v>
      </c>
      <c r="D14" s="10">
        <v>46355</v>
      </c>
      <c r="E14" s="49">
        <v>47000</v>
      </c>
      <c r="F14" s="50"/>
      <c r="G14" s="71"/>
      <c r="H14" s="51"/>
      <c r="I14" s="50"/>
      <c r="J14" s="71"/>
      <c r="K14" s="51"/>
      <c r="L14" s="52">
        <v>5000</v>
      </c>
      <c r="M14" s="52">
        <v>650</v>
      </c>
      <c r="N14" s="53">
        <v>1000</v>
      </c>
      <c r="O14" s="24">
        <f t="shared" si="2"/>
        <v>48000</v>
      </c>
      <c r="R14" s="2"/>
    </row>
    <row r="15" spans="2:18">
      <c r="B15" s="18" t="s">
        <v>50</v>
      </c>
      <c r="C15" s="49">
        <v>33800</v>
      </c>
      <c r="D15" s="10">
        <v>32960</v>
      </c>
      <c r="E15" s="49">
        <v>34000</v>
      </c>
      <c r="F15" s="50"/>
      <c r="G15" s="71"/>
      <c r="H15" s="51"/>
      <c r="I15" s="50"/>
      <c r="J15" s="71"/>
      <c r="K15" s="51"/>
      <c r="L15" s="52">
        <v>1000</v>
      </c>
      <c r="M15" s="52">
        <v>741</v>
      </c>
      <c r="N15" s="53">
        <v>1000</v>
      </c>
      <c r="O15" s="24">
        <f t="shared" si="2"/>
        <v>35000</v>
      </c>
      <c r="R15" s="2"/>
    </row>
    <row r="16" spans="2:18">
      <c r="B16" s="18" t="s">
        <v>51</v>
      </c>
      <c r="C16" s="49">
        <v>97000</v>
      </c>
      <c r="D16" s="10">
        <v>104539</v>
      </c>
      <c r="E16" s="49">
        <v>106000</v>
      </c>
      <c r="F16" s="50"/>
      <c r="G16" s="71"/>
      <c r="H16" s="51"/>
      <c r="I16" s="50"/>
      <c r="J16" s="71"/>
      <c r="K16" s="51"/>
      <c r="L16" s="52">
        <v>5000</v>
      </c>
      <c r="M16" s="52">
        <v>1259</v>
      </c>
      <c r="N16" s="53">
        <v>2000</v>
      </c>
      <c r="O16" s="24">
        <f t="shared" si="2"/>
        <v>108000</v>
      </c>
      <c r="R16" s="2"/>
    </row>
    <row r="17" spans="2:18">
      <c r="B17" s="18" t="s">
        <v>52</v>
      </c>
      <c r="C17" s="49">
        <v>16000</v>
      </c>
      <c r="D17" s="10">
        <v>17664</v>
      </c>
      <c r="E17" s="49">
        <v>18000</v>
      </c>
      <c r="F17" s="50"/>
      <c r="G17" s="71"/>
      <c r="H17" s="51"/>
      <c r="I17" s="50"/>
      <c r="J17" s="71"/>
      <c r="K17" s="51"/>
      <c r="L17" s="52"/>
      <c r="M17" s="52"/>
      <c r="N17" s="53"/>
      <c r="O17" s="24">
        <f t="shared" si="2"/>
        <v>18000</v>
      </c>
      <c r="R17" s="2"/>
    </row>
    <row r="18" spans="2:18">
      <c r="B18" s="18" t="s">
        <v>53</v>
      </c>
      <c r="C18" s="49">
        <v>50000</v>
      </c>
      <c r="D18" s="10">
        <v>48922</v>
      </c>
      <c r="E18" s="49">
        <v>50000</v>
      </c>
      <c r="F18" s="50">
        <v>133721</v>
      </c>
      <c r="G18" s="71">
        <v>133721</v>
      </c>
      <c r="H18" s="51">
        <v>134000</v>
      </c>
      <c r="I18" s="50"/>
      <c r="J18" s="71"/>
      <c r="K18" s="51"/>
      <c r="L18" s="52"/>
      <c r="M18" s="52"/>
      <c r="N18" s="53"/>
      <c r="O18" s="24">
        <f t="shared" si="2"/>
        <v>184000</v>
      </c>
      <c r="R18" s="2"/>
    </row>
    <row r="19" spans="2:18">
      <c r="B19" s="19" t="s">
        <v>54</v>
      </c>
      <c r="C19" s="54">
        <v>45000</v>
      </c>
      <c r="D19" s="10">
        <v>50641</v>
      </c>
      <c r="E19" s="54">
        <v>52000</v>
      </c>
      <c r="F19" s="55"/>
      <c r="G19" s="63"/>
      <c r="H19" s="56"/>
      <c r="I19" s="55"/>
      <c r="J19" s="63"/>
      <c r="K19" s="56"/>
      <c r="L19" s="57"/>
      <c r="M19" s="57"/>
      <c r="N19" s="10"/>
      <c r="O19" s="24">
        <f t="shared" si="2"/>
        <v>52000</v>
      </c>
      <c r="R19" s="2"/>
    </row>
    <row r="20" spans="2:18">
      <c r="B20" s="19" t="s">
        <v>57</v>
      </c>
      <c r="C20" s="54">
        <v>80000</v>
      </c>
      <c r="D20" s="10">
        <v>76302</v>
      </c>
      <c r="E20" s="54">
        <v>74000</v>
      </c>
      <c r="F20" s="55" t="s">
        <v>56</v>
      </c>
      <c r="G20" s="63" t="s">
        <v>56</v>
      </c>
      <c r="H20" s="56" t="s">
        <v>56</v>
      </c>
      <c r="I20" s="55"/>
      <c r="J20" s="63"/>
      <c r="K20" s="56"/>
      <c r="L20" s="57">
        <v>5000</v>
      </c>
      <c r="M20" s="57"/>
      <c r="N20" s="10"/>
      <c r="O20" s="24">
        <v>0</v>
      </c>
      <c r="R20" s="2"/>
    </row>
    <row r="21" spans="2:18" ht="15.75" thickBot="1">
      <c r="B21" s="20" t="s">
        <v>55</v>
      </c>
      <c r="C21" s="58">
        <v>40000</v>
      </c>
      <c r="D21" s="11">
        <v>92455</v>
      </c>
      <c r="E21" s="58">
        <v>110000</v>
      </c>
      <c r="F21" s="59"/>
      <c r="G21" s="64"/>
      <c r="H21" s="60"/>
      <c r="I21" s="59"/>
      <c r="J21" s="64"/>
      <c r="K21" s="60"/>
      <c r="L21" s="61"/>
      <c r="M21" s="61"/>
      <c r="N21" s="11"/>
      <c r="O21" s="102">
        <f t="shared" si="2"/>
        <v>110000</v>
      </c>
      <c r="R21" s="2"/>
    </row>
    <row r="22" spans="2:18" ht="15.75" thickBot="1">
      <c r="B22" s="39" t="s">
        <v>58</v>
      </c>
      <c r="C22" s="40">
        <f>SUM(C23:C25)</f>
        <v>525000</v>
      </c>
      <c r="D22" s="40">
        <f t="shared" ref="D22:E22" si="3">SUM(D23:D25)</f>
        <v>522042</v>
      </c>
      <c r="E22" s="40">
        <f t="shared" si="3"/>
        <v>945000</v>
      </c>
      <c r="F22" s="40">
        <f t="shared" ref="F22:N22" si="4">SUM(F23:F25)</f>
        <v>0</v>
      </c>
      <c r="G22" s="40">
        <f t="shared" si="4"/>
        <v>0</v>
      </c>
      <c r="H22" s="42">
        <f t="shared" si="4"/>
        <v>0</v>
      </c>
      <c r="I22" s="40">
        <f t="shared" si="4"/>
        <v>0</v>
      </c>
      <c r="J22" s="40">
        <f t="shared" si="4"/>
        <v>0</v>
      </c>
      <c r="K22" s="42">
        <f t="shared" si="4"/>
        <v>0</v>
      </c>
      <c r="L22" s="43">
        <f t="shared" si="4"/>
        <v>32000</v>
      </c>
      <c r="M22" s="43">
        <f t="shared" si="4"/>
        <v>37125</v>
      </c>
      <c r="N22" s="44">
        <f t="shared" si="4"/>
        <v>38000</v>
      </c>
      <c r="O22" s="44">
        <f t="shared" si="2"/>
        <v>983000</v>
      </c>
      <c r="Q22" s="2"/>
      <c r="R22" s="2"/>
    </row>
    <row r="23" spans="2:18">
      <c r="B23" s="17" t="s">
        <v>59</v>
      </c>
      <c r="C23" s="46">
        <v>279000</v>
      </c>
      <c r="D23" s="62">
        <v>278322</v>
      </c>
      <c r="E23" s="45">
        <v>550000</v>
      </c>
      <c r="F23" s="46"/>
      <c r="G23" s="62"/>
      <c r="H23" s="47"/>
      <c r="I23" s="46"/>
      <c r="J23" s="62"/>
      <c r="K23" s="47"/>
      <c r="L23" s="48">
        <v>12000</v>
      </c>
      <c r="M23" s="48">
        <v>11980</v>
      </c>
      <c r="N23" s="9">
        <v>12000</v>
      </c>
      <c r="O23" s="23">
        <f t="shared" si="2"/>
        <v>562000</v>
      </c>
      <c r="R23" s="2"/>
    </row>
    <row r="24" spans="2:18">
      <c r="B24" s="19" t="s">
        <v>60</v>
      </c>
      <c r="C24" s="55">
        <v>200000</v>
      </c>
      <c r="D24" s="63">
        <v>198384</v>
      </c>
      <c r="E24" s="54">
        <v>341000</v>
      </c>
      <c r="F24" s="55"/>
      <c r="G24" s="63"/>
      <c r="H24" s="56"/>
      <c r="I24" s="55"/>
      <c r="J24" s="63"/>
      <c r="K24" s="56"/>
      <c r="L24" s="57">
        <v>14000</v>
      </c>
      <c r="M24" s="57">
        <v>19665</v>
      </c>
      <c r="N24" s="10">
        <v>20000</v>
      </c>
      <c r="O24" s="24">
        <f t="shared" si="2"/>
        <v>361000</v>
      </c>
      <c r="R24" s="2"/>
    </row>
    <row r="25" spans="2:18" ht="15.75" thickBot="1">
      <c r="B25" s="20" t="s">
        <v>61</v>
      </c>
      <c r="C25" s="59">
        <v>46000</v>
      </c>
      <c r="D25" s="64">
        <v>45336</v>
      </c>
      <c r="E25" s="58">
        <v>54000</v>
      </c>
      <c r="F25" s="59"/>
      <c r="G25" s="64"/>
      <c r="H25" s="60"/>
      <c r="I25" s="59"/>
      <c r="J25" s="64"/>
      <c r="K25" s="60"/>
      <c r="L25" s="61">
        <v>6000</v>
      </c>
      <c r="M25" s="61">
        <v>5480</v>
      </c>
      <c r="N25" s="11">
        <v>6000</v>
      </c>
      <c r="O25" s="25">
        <f t="shared" si="2"/>
        <v>60000</v>
      </c>
      <c r="R25" s="2"/>
    </row>
    <row r="26" spans="2:18" ht="15.75" thickBot="1">
      <c r="B26" s="39" t="s">
        <v>6</v>
      </c>
      <c r="C26" s="40">
        <f>SUM(C27:C28)</f>
        <v>571000</v>
      </c>
      <c r="D26" s="40">
        <f t="shared" ref="D26:E26" si="5">SUM(D27:D28)</f>
        <v>562877</v>
      </c>
      <c r="E26" s="40">
        <f t="shared" si="5"/>
        <v>262000</v>
      </c>
      <c r="F26" s="40">
        <f>SUM(F28:F28)</f>
        <v>0</v>
      </c>
      <c r="G26" s="41">
        <v>0</v>
      </c>
      <c r="H26" s="42">
        <f t="shared" ref="H26:K26" si="6">SUM(H28:H28)</f>
        <v>0</v>
      </c>
      <c r="I26" s="40">
        <f t="shared" si="6"/>
        <v>0</v>
      </c>
      <c r="J26" s="40">
        <f t="shared" si="6"/>
        <v>0</v>
      </c>
      <c r="K26" s="42">
        <f t="shared" si="6"/>
        <v>0</v>
      </c>
      <c r="L26" s="43">
        <v>40000</v>
      </c>
      <c r="M26" s="43">
        <v>40000</v>
      </c>
      <c r="N26" s="43">
        <v>68000</v>
      </c>
      <c r="O26" s="44">
        <f t="shared" si="2"/>
        <v>330000</v>
      </c>
      <c r="R26" s="2"/>
    </row>
    <row r="27" spans="2:18" ht="15.75" customHeight="1">
      <c r="B27" s="96" t="s">
        <v>63</v>
      </c>
      <c r="C27" s="124">
        <v>565500</v>
      </c>
      <c r="D27" s="124">
        <v>560557</v>
      </c>
      <c r="E27" s="124">
        <v>252000</v>
      </c>
      <c r="F27" s="97"/>
      <c r="G27" s="97"/>
      <c r="H27" s="97"/>
      <c r="I27" s="97"/>
      <c r="J27" s="97"/>
      <c r="K27" s="141"/>
      <c r="L27" s="140">
        <v>40000</v>
      </c>
      <c r="M27" s="124">
        <v>38927.269999999997</v>
      </c>
      <c r="N27" s="124">
        <v>68000</v>
      </c>
      <c r="O27" s="23">
        <f t="shared" si="2"/>
        <v>320000</v>
      </c>
      <c r="R27" s="2"/>
    </row>
    <row r="28" spans="2:18" ht="15.75" thickBot="1">
      <c r="B28" s="18" t="s">
        <v>64</v>
      </c>
      <c r="C28" s="50">
        <v>5500</v>
      </c>
      <c r="D28" s="71">
        <v>2320</v>
      </c>
      <c r="E28" s="49">
        <v>10000</v>
      </c>
      <c r="F28" s="50"/>
      <c r="G28" s="71"/>
      <c r="H28" s="51"/>
      <c r="I28" s="50"/>
      <c r="J28" s="71"/>
      <c r="K28" s="51"/>
      <c r="L28" s="52"/>
      <c r="M28" s="52"/>
      <c r="N28" s="53"/>
      <c r="O28" s="102">
        <f t="shared" si="2"/>
        <v>10000</v>
      </c>
      <c r="R28" s="2"/>
    </row>
    <row r="29" spans="2:18" ht="15.75" thickBot="1">
      <c r="B29" s="39" t="s">
        <v>7</v>
      </c>
      <c r="C29" s="40">
        <f>SUM(C30)</f>
        <v>11000</v>
      </c>
      <c r="D29" s="40">
        <f t="shared" ref="D29:E29" si="7">SUM(D30)</f>
        <v>8651</v>
      </c>
      <c r="E29" s="40">
        <f t="shared" si="7"/>
        <v>15000</v>
      </c>
      <c r="F29" s="40">
        <f>SUM(F30)</f>
        <v>0</v>
      </c>
      <c r="G29" s="41">
        <v>0</v>
      </c>
      <c r="H29" s="42">
        <f t="shared" ref="H29:K29" si="8">SUM(H30)</f>
        <v>0</v>
      </c>
      <c r="I29" s="40">
        <v>0</v>
      </c>
      <c r="J29" s="40">
        <v>0</v>
      </c>
      <c r="K29" s="42">
        <f t="shared" si="8"/>
        <v>0</v>
      </c>
      <c r="L29" s="43">
        <v>0</v>
      </c>
      <c r="M29" s="43">
        <v>0</v>
      </c>
      <c r="N29" s="43">
        <v>0</v>
      </c>
      <c r="O29" s="44">
        <f t="shared" si="2"/>
        <v>15000</v>
      </c>
      <c r="R29" s="2"/>
    </row>
    <row r="30" spans="2:18" ht="15.75" thickBot="1">
      <c r="B30" s="21" t="s">
        <v>62</v>
      </c>
      <c r="C30" s="65">
        <v>11000</v>
      </c>
      <c r="D30" s="66">
        <v>8651</v>
      </c>
      <c r="E30" s="67">
        <v>15000</v>
      </c>
      <c r="F30" s="65"/>
      <c r="G30" s="66"/>
      <c r="H30" s="68"/>
      <c r="I30" s="65"/>
      <c r="J30" s="66"/>
      <c r="K30" s="68"/>
      <c r="L30" s="69"/>
      <c r="M30" s="69"/>
      <c r="N30" s="70"/>
      <c r="O30" s="84">
        <f t="shared" si="2"/>
        <v>15000</v>
      </c>
      <c r="R30" s="2"/>
    </row>
    <row r="31" spans="2:18" ht="15.75" thickBot="1">
      <c r="B31" s="39" t="s">
        <v>8</v>
      </c>
      <c r="C31" s="40">
        <f t="shared" ref="C31:N31" si="9">SUM(C32:C44)</f>
        <v>978500</v>
      </c>
      <c r="D31" s="40">
        <f t="shared" si="9"/>
        <v>900706.65</v>
      </c>
      <c r="E31" s="40">
        <f t="shared" si="9"/>
        <v>971000</v>
      </c>
      <c r="F31" s="40">
        <f t="shared" si="9"/>
        <v>8000</v>
      </c>
      <c r="G31" s="40">
        <f t="shared" si="9"/>
        <v>8000</v>
      </c>
      <c r="H31" s="40">
        <f t="shared" si="9"/>
        <v>8000</v>
      </c>
      <c r="I31" s="40">
        <f t="shared" si="9"/>
        <v>20200</v>
      </c>
      <c r="J31" s="40">
        <f t="shared" si="9"/>
        <v>20212</v>
      </c>
      <c r="K31" s="42">
        <f t="shared" si="9"/>
        <v>20000</v>
      </c>
      <c r="L31" s="43">
        <f t="shared" si="9"/>
        <v>8000</v>
      </c>
      <c r="M31" s="43">
        <f t="shared" si="9"/>
        <v>7473.5</v>
      </c>
      <c r="N31" s="44">
        <f t="shared" si="9"/>
        <v>8000</v>
      </c>
      <c r="O31" s="44">
        <f t="shared" si="2"/>
        <v>1007000</v>
      </c>
      <c r="R31" s="2"/>
    </row>
    <row r="32" spans="2:18">
      <c r="B32" s="17" t="s">
        <v>65</v>
      </c>
      <c r="C32" s="46">
        <v>7000</v>
      </c>
      <c r="D32" s="62">
        <v>5341</v>
      </c>
      <c r="E32" s="45">
        <v>6000</v>
      </c>
      <c r="F32" s="46"/>
      <c r="G32" s="62"/>
      <c r="H32" s="47"/>
      <c r="I32" s="46"/>
      <c r="J32" s="62"/>
      <c r="K32" s="47"/>
      <c r="L32" s="48"/>
      <c r="M32" s="48"/>
      <c r="N32" s="9"/>
      <c r="O32" s="23">
        <f t="shared" si="2"/>
        <v>6000</v>
      </c>
      <c r="R32" s="2"/>
    </row>
    <row r="33" spans="2:18">
      <c r="B33" s="18" t="s">
        <v>66</v>
      </c>
      <c r="C33" s="50">
        <v>117500</v>
      </c>
      <c r="D33" s="71">
        <v>121925</v>
      </c>
      <c r="E33" s="49">
        <v>128000</v>
      </c>
      <c r="F33" s="50"/>
      <c r="G33" s="71"/>
      <c r="H33" s="51"/>
      <c r="I33" s="50"/>
      <c r="J33" s="71"/>
      <c r="K33" s="51"/>
      <c r="L33" s="52"/>
      <c r="M33" s="52"/>
      <c r="N33" s="53"/>
      <c r="O33" s="24">
        <f t="shared" si="2"/>
        <v>128000</v>
      </c>
      <c r="R33" s="2"/>
    </row>
    <row r="34" spans="2:18">
      <c r="B34" s="18" t="s">
        <v>67</v>
      </c>
      <c r="C34" s="50">
        <v>15000</v>
      </c>
      <c r="D34" s="71">
        <v>14520</v>
      </c>
      <c r="E34" s="49">
        <v>15000</v>
      </c>
      <c r="F34" s="50"/>
      <c r="G34" s="71"/>
      <c r="H34" s="51"/>
      <c r="I34" s="50"/>
      <c r="J34" s="71"/>
      <c r="K34" s="51"/>
      <c r="L34" s="52"/>
      <c r="M34" s="52"/>
      <c r="N34" s="53"/>
      <c r="O34" s="24">
        <f t="shared" si="2"/>
        <v>15000</v>
      </c>
      <c r="R34" s="2"/>
    </row>
    <row r="35" spans="2:18">
      <c r="B35" s="18" t="s">
        <v>68</v>
      </c>
      <c r="C35" s="50">
        <v>8000</v>
      </c>
      <c r="D35" s="71">
        <v>8324.65</v>
      </c>
      <c r="E35" s="49">
        <v>9000</v>
      </c>
      <c r="F35" s="50"/>
      <c r="G35" s="71"/>
      <c r="H35" s="51"/>
      <c r="I35" s="50"/>
      <c r="J35" s="71"/>
      <c r="K35" s="51"/>
      <c r="L35" s="52"/>
      <c r="M35" s="52"/>
      <c r="N35" s="53"/>
      <c r="O35" s="24">
        <f t="shared" si="2"/>
        <v>9000</v>
      </c>
      <c r="R35" s="2"/>
    </row>
    <row r="36" spans="2:18">
      <c r="B36" s="18" t="s">
        <v>97</v>
      </c>
      <c r="C36" s="50">
        <v>5500</v>
      </c>
      <c r="D36" s="71">
        <v>4000</v>
      </c>
      <c r="E36" s="49">
        <v>6000</v>
      </c>
      <c r="F36" s="50"/>
      <c r="G36" s="71"/>
      <c r="H36" s="51"/>
      <c r="I36" s="50"/>
      <c r="J36" s="71"/>
      <c r="K36" s="51"/>
      <c r="L36" s="52"/>
      <c r="M36" s="52"/>
      <c r="N36" s="53"/>
      <c r="O36" s="24">
        <f t="shared" si="2"/>
        <v>6000</v>
      </c>
      <c r="R36" s="2"/>
    </row>
    <row r="37" spans="2:18">
      <c r="B37" s="18" t="s">
        <v>69</v>
      </c>
      <c r="C37" s="50">
        <v>15000</v>
      </c>
      <c r="D37" s="71">
        <v>0</v>
      </c>
      <c r="E37" s="49">
        <v>15000</v>
      </c>
      <c r="F37" s="50"/>
      <c r="G37" s="71"/>
      <c r="H37" s="51"/>
      <c r="I37" s="50"/>
      <c r="J37" s="71"/>
      <c r="K37" s="51"/>
      <c r="L37" s="52"/>
      <c r="M37" s="52"/>
      <c r="N37" s="53"/>
      <c r="O37" s="24">
        <f t="shared" si="2"/>
        <v>15000</v>
      </c>
      <c r="R37" s="2"/>
    </row>
    <row r="38" spans="2:18">
      <c r="B38" s="18" t="s">
        <v>70</v>
      </c>
      <c r="C38" s="50">
        <v>468000</v>
      </c>
      <c r="D38" s="71">
        <v>465220</v>
      </c>
      <c r="E38" s="49">
        <v>487000</v>
      </c>
      <c r="F38" s="50"/>
      <c r="G38" s="71"/>
      <c r="H38" s="51"/>
      <c r="I38" s="50"/>
      <c r="J38" s="71"/>
      <c r="K38" s="51"/>
      <c r="L38" s="52"/>
      <c r="M38" s="52"/>
      <c r="N38" s="53"/>
      <c r="O38" s="24">
        <f t="shared" si="2"/>
        <v>487000</v>
      </c>
      <c r="R38" s="2"/>
    </row>
    <row r="39" spans="2:18">
      <c r="B39" s="18" t="s">
        <v>71</v>
      </c>
      <c r="C39" s="55">
        <v>84500</v>
      </c>
      <c r="D39" s="71">
        <v>80921</v>
      </c>
      <c r="E39" s="49">
        <v>93500</v>
      </c>
      <c r="F39" s="50"/>
      <c r="G39" s="71"/>
      <c r="H39" s="51"/>
      <c r="I39" s="50"/>
      <c r="J39" s="71"/>
      <c r="K39" s="51"/>
      <c r="L39" s="52"/>
      <c r="M39" s="52"/>
      <c r="N39" s="53"/>
      <c r="O39" s="24">
        <f t="shared" si="2"/>
        <v>93500</v>
      </c>
      <c r="R39" s="2"/>
    </row>
    <row r="40" spans="2:18">
      <c r="B40" s="19" t="s">
        <v>72</v>
      </c>
      <c r="C40" s="55">
        <v>125000</v>
      </c>
      <c r="D40" s="63">
        <v>75692</v>
      </c>
      <c r="E40" s="54">
        <v>77500</v>
      </c>
      <c r="F40" s="55"/>
      <c r="G40" s="63"/>
      <c r="H40" s="56"/>
      <c r="I40" s="55">
        <v>20200</v>
      </c>
      <c r="J40" s="63">
        <v>20212</v>
      </c>
      <c r="K40" s="56">
        <v>20000</v>
      </c>
      <c r="L40" s="57"/>
      <c r="M40" s="57"/>
      <c r="N40" s="10"/>
      <c r="O40" s="24">
        <f t="shared" si="2"/>
        <v>97500</v>
      </c>
      <c r="R40" s="2"/>
    </row>
    <row r="41" spans="2:18">
      <c r="B41" s="19" t="s">
        <v>73</v>
      </c>
      <c r="C41" s="55">
        <v>63000</v>
      </c>
      <c r="D41" s="63">
        <v>62880</v>
      </c>
      <c r="E41" s="54">
        <v>62000</v>
      </c>
      <c r="F41" s="55"/>
      <c r="G41" s="63"/>
      <c r="H41" s="56"/>
      <c r="I41" s="55"/>
      <c r="J41" s="63"/>
      <c r="K41" s="56"/>
      <c r="L41" s="57">
        <v>8000</v>
      </c>
      <c r="M41" s="57">
        <v>7473.5</v>
      </c>
      <c r="N41" s="10">
        <v>8000</v>
      </c>
      <c r="O41" s="24">
        <f t="shared" si="2"/>
        <v>70000</v>
      </c>
      <c r="R41" s="2"/>
    </row>
    <row r="42" spans="2:18">
      <c r="B42" s="19" t="s">
        <v>74</v>
      </c>
      <c r="C42" s="55">
        <v>21000</v>
      </c>
      <c r="D42" s="63">
        <v>24863</v>
      </c>
      <c r="E42" s="54">
        <v>25000</v>
      </c>
      <c r="F42" s="55"/>
      <c r="G42" s="63"/>
      <c r="H42" s="56"/>
      <c r="I42" s="55"/>
      <c r="J42" s="63"/>
      <c r="K42" s="56"/>
      <c r="L42" s="57"/>
      <c r="M42" s="57"/>
      <c r="N42" s="10"/>
      <c r="O42" s="24">
        <f t="shared" si="2"/>
        <v>25000</v>
      </c>
      <c r="R42" s="2"/>
    </row>
    <row r="43" spans="2:18">
      <c r="B43" s="19" t="s">
        <v>75</v>
      </c>
      <c r="C43" s="55">
        <v>44000</v>
      </c>
      <c r="D43" s="63">
        <v>32100</v>
      </c>
      <c r="E43" s="54">
        <v>42000</v>
      </c>
      <c r="F43" s="55">
        <v>8000</v>
      </c>
      <c r="G43" s="63">
        <v>8000</v>
      </c>
      <c r="H43" s="56">
        <v>8000</v>
      </c>
      <c r="I43" s="55"/>
      <c r="J43" s="63"/>
      <c r="K43" s="56"/>
      <c r="L43" s="57"/>
      <c r="M43" s="57"/>
      <c r="N43" s="10"/>
      <c r="O43" s="24">
        <f t="shared" si="2"/>
        <v>50000</v>
      </c>
      <c r="R43" s="2"/>
    </row>
    <row r="44" spans="2:18" ht="15.75" thickBot="1">
      <c r="B44" s="19" t="s">
        <v>76</v>
      </c>
      <c r="C44" s="55">
        <v>5000</v>
      </c>
      <c r="D44" s="63">
        <v>4920</v>
      </c>
      <c r="E44" s="54">
        <v>5000</v>
      </c>
      <c r="F44" s="55"/>
      <c r="G44" s="63"/>
      <c r="H44" s="56"/>
      <c r="I44" s="55"/>
      <c r="J44" s="63"/>
      <c r="K44" s="56"/>
      <c r="L44" s="57"/>
      <c r="M44" s="57"/>
      <c r="N44" s="10"/>
      <c r="O44" s="25">
        <f t="shared" si="2"/>
        <v>5000</v>
      </c>
      <c r="R44" s="2"/>
    </row>
    <row r="45" spans="2:18" ht="15.75" thickBot="1">
      <c r="B45" s="39" t="s">
        <v>9</v>
      </c>
      <c r="C45" s="40">
        <f t="shared" ref="C45:N45" si="10">SUM(C46:C48)</f>
        <v>75000</v>
      </c>
      <c r="D45" s="40">
        <f t="shared" si="10"/>
        <v>64550</v>
      </c>
      <c r="E45" s="43">
        <f t="shared" si="10"/>
        <v>145000</v>
      </c>
      <c r="F45" s="40">
        <f t="shared" si="10"/>
        <v>11956873</v>
      </c>
      <c r="G45" s="40">
        <f t="shared" si="10"/>
        <v>11956873</v>
      </c>
      <c r="H45" s="40">
        <f t="shared" si="10"/>
        <v>12034000</v>
      </c>
      <c r="I45" s="40">
        <f t="shared" si="10"/>
        <v>95200</v>
      </c>
      <c r="J45" s="40">
        <f t="shared" si="10"/>
        <v>95227</v>
      </c>
      <c r="K45" s="40">
        <f t="shared" si="10"/>
        <v>267540</v>
      </c>
      <c r="L45" s="40">
        <f t="shared" si="10"/>
        <v>165000</v>
      </c>
      <c r="M45" s="40">
        <f t="shared" si="10"/>
        <v>154630</v>
      </c>
      <c r="N45" s="44">
        <f t="shared" si="10"/>
        <v>165000</v>
      </c>
      <c r="O45" s="44">
        <f t="shared" si="2"/>
        <v>12611540</v>
      </c>
      <c r="R45" s="2"/>
    </row>
    <row r="46" spans="2:18">
      <c r="B46" s="17" t="s">
        <v>77</v>
      </c>
      <c r="C46" s="46">
        <v>50000</v>
      </c>
      <c r="D46" s="48">
        <v>45250</v>
      </c>
      <c r="E46" s="62">
        <v>100000</v>
      </c>
      <c r="F46" s="46">
        <v>11822961</v>
      </c>
      <c r="G46" s="62">
        <v>11822961</v>
      </c>
      <c r="H46" s="47">
        <v>11900000</v>
      </c>
      <c r="I46" s="46">
        <v>56800</v>
      </c>
      <c r="J46" s="62">
        <v>56827</v>
      </c>
      <c r="K46" s="47">
        <v>152340</v>
      </c>
      <c r="L46" s="48">
        <v>165000</v>
      </c>
      <c r="M46" s="48">
        <v>154630</v>
      </c>
      <c r="N46" s="9">
        <v>165000</v>
      </c>
      <c r="O46" s="23">
        <f t="shared" si="2"/>
        <v>12317340</v>
      </c>
      <c r="R46" s="2"/>
    </row>
    <row r="47" spans="2:18">
      <c r="B47" s="101" t="s">
        <v>78</v>
      </c>
      <c r="C47" s="57">
        <v>20000</v>
      </c>
      <c r="D47" s="57">
        <v>19300</v>
      </c>
      <c r="E47" s="63">
        <v>20000</v>
      </c>
      <c r="F47" s="55">
        <v>133912</v>
      </c>
      <c r="G47" s="10">
        <v>133912</v>
      </c>
      <c r="H47" s="56">
        <v>134000</v>
      </c>
      <c r="I47" s="100">
        <v>38400</v>
      </c>
      <c r="J47" s="99">
        <v>38400</v>
      </c>
      <c r="K47" s="99">
        <v>115200</v>
      </c>
      <c r="L47" s="99"/>
      <c r="M47" s="99"/>
      <c r="N47" s="99"/>
      <c r="O47" s="24">
        <f t="shared" si="2"/>
        <v>269200</v>
      </c>
      <c r="R47" s="2"/>
    </row>
    <row r="48" spans="2:18" ht="15.75" thickBot="1">
      <c r="B48" s="98" t="s">
        <v>79</v>
      </c>
      <c r="C48" s="82">
        <v>5000</v>
      </c>
      <c r="D48" s="81">
        <v>0</v>
      </c>
      <c r="E48" s="73">
        <v>25000</v>
      </c>
      <c r="F48" s="72"/>
      <c r="G48" s="73"/>
      <c r="H48" s="74"/>
      <c r="I48" s="72"/>
      <c r="J48" s="71"/>
      <c r="K48" s="74"/>
      <c r="L48" s="75"/>
      <c r="M48" s="75"/>
      <c r="N48" s="76"/>
      <c r="O48" s="25">
        <f t="shared" si="2"/>
        <v>25000</v>
      </c>
      <c r="R48" s="2"/>
    </row>
    <row r="49" spans="2:18" ht="15.75" thickBot="1">
      <c r="B49" s="39" t="s">
        <v>10</v>
      </c>
      <c r="C49" s="40">
        <f>SUM(C50:C51)</f>
        <v>16500</v>
      </c>
      <c r="D49" s="40">
        <f t="shared" ref="D49:E49" si="11">SUM(D50:D51)</f>
        <v>15750</v>
      </c>
      <c r="E49" s="40">
        <f t="shared" si="11"/>
        <v>36100</v>
      </c>
      <c r="F49" s="40">
        <f>SUM(F50:F51)</f>
        <v>4036549</v>
      </c>
      <c r="G49" s="40">
        <f t="shared" ref="G49:H49" si="12">SUM(G50:G51)</f>
        <v>4036549</v>
      </c>
      <c r="H49" s="40">
        <f t="shared" si="12"/>
        <v>4024000</v>
      </c>
      <c r="I49" s="40">
        <f t="shared" ref="I49:N49" si="13">SUM(I50:I51)</f>
        <v>19200</v>
      </c>
      <c r="J49" s="40">
        <f t="shared" si="13"/>
        <v>19214</v>
      </c>
      <c r="K49" s="40">
        <f t="shared" si="13"/>
        <v>51492</v>
      </c>
      <c r="L49" s="43">
        <f t="shared" si="13"/>
        <v>50000</v>
      </c>
      <c r="M49" s="43">
        <f t="shared" si="13"/>
        <v>52266</v>
      </c>
      <c r="N49" s="44">
        <f t="shared" si="13"/>
        <v>54300</v>
      </c>
      <c r="O49" s="44">
        <f t="shared" si="2"/>
        <v>4165892</v>
      </c>
      <c r="R49" s="2"/>
    </row>
    <row r="50" spans="2:18">
      <c r="B50" s="17" t="s">
        <v>80</v>
      </c>
      <c r="C50" s="46">
        <v>12000</v>
      </c>
      <c r="D50" s="62">
        <v>11500</v>
      </c>
      <c r="E50" s="45">
        <v>26500</v>
      </c>
      <c r="F50" s="46">
        <v>2962095</v>
      </c>
      <c r="G50" s="62">
        <v>2962095</v>
      </c>
      <c r="H50" s="47">
        <v>2952000</v>
      </c>
      <c r="I50" s="46">
        <v>14000</v>
      </c>
      <c r="J50" s="62">
        <v>14098</v>
      </c>
      <c r="K50" s="47">
        <v>37780</v>
      </c>
      <c r="L50" s="48">
        <v>35000</v>
      </c>
      <c r="M50" s="48">
        <v>38348</v>
      </c>
      <c r="N50" s="9">
        <v>40200</v>
      </c>
      <c r="O50" s="23">
        <f t="shared" si="2"/>
        <v>3056480</v>
      </c>
      <c r="R50" s="2"/>
    </row>
    <row r="51" spans="2:18" ht="15.75" thickBot="1">
      <c r="B51" s="20" t="s">
        <v>81</v>
      </c>
      <c r="C51" s="59">
        <v>4500</v>
      </c>
      <c r="D51" s="64">
        <v>4250</v>
      </c>
      <c r="E51" s="58">
        <v>9600</v>
      </c>
      <c r="F51" s="59">
        <v>1074454</v>
      </c>
      <c r="G51" s="64">
        <v>1074454</v>
      </c>
      <c r="H51" s="60">
        <v>1072000</v>
      </c>
      <c r="I51" s="59">
        <v>5200</v>
      </c>
      <c r="J51" s="64">
        <v>5116</v>
      </c>
      <c r="K51" s="60">
        <v>13712</v>
      </c>
      <c r="L51" s="61">
        <v>15000</v>
      </c>
      <c r="M51" s="61">
        <v>13918</v>
      </c>
      <c r="N51" s="11">
        <v>14100</v>
      </c>
      <c r="O51" s="102">
        <f t="shared" si="2"/>
        <v>1109412</v>
      </c>
      <c r="Q51" s="2"/>
      <c r="R51" s="2"/>
    </row>
    <row r="52" spans="2:18" ht="15.75" thickBot="1">
      <c r="B52" s="39" t="s">
        <v>11</v>
      </c>
      <c r="C52" s="40">
        <f>SUM(C53)</f>
        <v>200</v>
      </c>
      <c r="D52" s="40">
        <f t="shared" ref="D52:E52" si="14">SUM(D53)</f>
        <v>150</v>
      </c>
      <c r="E52" s="40">
        <f t="shared" si="14"/>
        <v>500</v>
      </c>
      <c r="F52" s="40">
        <f>SUM(F53)</f>
        <v>49658</v>
      </c>
      <c r="G52" s="40">
        <f>SUM(G53)</f>
        <v>49658</v>
      </c>
      <c r="H52" s="40">
        <f t="shared" ref="H52" si="15">SUM(H53)</f>
        <v>50000</v>
      </c>
      <c r="I52" s="40">
        <f t="shared" ref="I52:N52" si="16">SUM(I53)</f>
        <v>200</v>
      </c>
      <c r="J52" s="40">
        <f t="shared" si="16"/>
        <v>240</v>
      </c>
      <c r="K52" s="42">
        <f t="shared" si="16"/>
        <v>700</v>
      </c>
      <c r="L52" s="43">
        <f t="shared" si="16"/>
        <v>500</v>
      </c>
      <c r="M52" s="43">
        <f t="shared" si="16"/>
        <v>652</v>
      </c>
      <c r="N52" s="44">
        <f t="shared" si="16"/>
        <v>700</v>
      </c>
      <c r="O52" s="44">
        <f t="shared" si="2"/>
        <v>51900</v>
      </c>
      <c r="P52" s="1"/>
      <c r="R52" s="2"/>
    </row>
    <row r="53" spans="2:18" ht="15" customHeight="1" thickBot="1">
      <c r="B53" s="21" t="s">
        <v>82</v>
      </c>
      <c r="C53" s="65">
        <v>200</v>
      </c>
      <c r="D53" s="66">
        <v>150</v>
      </c>
      <c r="E53" s="67">
        <v>500</v>
      </c>
      <c r="F53" s="65">
        <v>49658</v>
      </c>
      <c r="G53" s="66">
        <v>49658</v>
      </c>
      <c r="H53" s="68">
        <v>50000</v>
      </c>
      <c r="I53" s="65">
        <v>200</v>
      </c>
      <c r="J53" s="66">
        <v>240</v>
      </c>
      <c r="K53" s="68">
        <v>700</v>
      </c>
      <c r="L53" s="69">
        <v>500</v>
      </c>
      <c r="M53" s="69">
        <v>652</v>
      </c>
      <c r="N53" s="70">
        <v>700</v>
      </c>
      <c r="O53" s="84">
        <f t="shared" si="2"/>
        <v>51900</v>
      </c>
      <c r="R53" s="2"/>
    </row>
    <row r="54" spans="2:18" ht="15.75" thickBot="1">
      <c r="B54" s="39" t="s">
        <v>13</v>
      </c>
      <c r="C54" s="40">
        <f>SUM(C55)</f>
        <v>1000</v>
      </c>
      <c r="D54" s="40">
        <f t="shared" ref="D54:E54" si="17">SUM(D55)</f>
        <v>990</v>
      </c>
      <c r="E54" s="40">
        <f t="shared" si="17"/>
        <v>2100</v>
      </c>
      <c r="F54" s="40">
        <f>SUM(F55)</f>
        <v>236460</v>
      </c>
      <c r="G54" s="40">
        <f t="shared" ref="G54:H54" si="18">SUM(G55)</f>
        <v>236460</v>
      </c>
      <c r="H54" s="40">
        <f t="shared" si="18"/>
        <v>238000</v>
      </c>
      <c r="I54" s="40">
        <f t="shared" ref="I54:N54" si="19">SUM(I55)</f>
        <v>1200</v>
      </c>
      <c r="J54" s="40">
        <f t="shared" si="19"/>
        <v>1138</v>
      </c>
      <c r="K54" s="42">
        <f t="shared" si="19"/>
        <v>31000</v>
      </c>
      <c r="L54" s="43">
        <f t="shared" si="19"/>
        <v>3500</v>
      </c>
      <c r="M54" s="43">
        <f t="shared" si="19"/>
        <v>3092</v>
      </c>
      <c r="N54" s="44">
        <f t="shared" si="19"/>
        <v>3300</v>
      </c>
      <c r="O54" s="44">
        <f t="shared" si="2"/>
        <v>274400</v>
      </c>
      <c r="R54" s="2"/>
    </row>
    <row r="55" spans="2:18" ht="15" customHeight="1" thickBot="1">
      <c r="B55" s="21" t="s">
        <v>83</v>
      </c>
      <c r="C55" s="65">
        <v>1000</v>
      </c>
      <c r="D55" s="66">
        <v>990</v>
      </c>
      <c r="E55" s="67">
        <v>2100</v>
      </c>
      <c r="F55" s="65">
        <v>236460</v>
      </c>
      <c r="G55" s="66">
        <v>236460</v>
      </c>
      <c r="H55" s="68">
        <v>238000</v>
      </c>
      <c r="I55" s="65">
        <v>1200</v>
      </c>
      <c r="J55" s="66">
        <v>1138</v>
      </c>
      <c r="K55" s="68">
        <v>31000</v>
      </c>
      <c r="L55" s="69">
        <v>3500</v>
      </c>
      <c r="M55" s="69">
        <v>3092</v>
      </c>
      <c r="N55" s="70">
        <v>3300</v>
      </c>
      <c r="O55" s="84">
        <f t="shared" si="2"/>
        <v>274400</v>
      </c>
      <c r="R55" s="2"/>
    </row>
    <row r="56" spans="2:18" ht="15.75" thickBot="1">
      <c r="B56" s="39" t="s">
        <v>14</v>
      </c>
      <c r="C56" s="40">
        <f>SUM(C58)</f>
        <v>35000</v>
      </c>
      <c r="D56" s="40">
        <f t="shared" ref="D56:E56" si="20">SUM(D58)</f>
        <v>29630</v>
      </c>
      <c r="E56" s="40">
        <f t="shared" si="20"/>
        <v>30000</v>
      </c>
      <c r="F56" s="40">
        <v>135000</v>
      </c>
      <c r="G56" s="40">
        <v>135000</v>
      </c>
      <c r="H56" s="40">
        <v>135000</v>
      </c>
      <c r="I56" s="40">
        <f t="shared" ref="I56:N56" si="21">SUM(I58)</f>
        <v>0</v>
      </c>
      <c r="J56" s="41">
        <v>0</v>
      </c>
      <c r="K56" s="42">
        <f t="shared" si="21"/>
        <v>0</v>
      </c>
      <c r="L56" s="43">
        <f t="shared" si="21"/>
        <v>0</v>
      </c>
      <c r="M56" s="43">
        <f t="shared" si="21"/>
        <v>0</v>
      </c>
      <c r="N56" s="44">
        <f t="shared" si="21"/>
        <v>0</v>
      </c>
      <c r="O56" s="44">
        <f t="shared" si="2"/>
        <v>165000</v>
      </c>
      <c r="R56" s="2"/>
    </row>
    <row r="57" spans="2:18" ht="15" customHeight="1">
      <c r="B57" s="109" t="s">
        <v>84</v>
      </c>
      <c r="C57" s="103"/>
      <c r="D57" s="107"/>
      <c r="E57" s="104"/>
      <c r="F57" s="133">
        <v>135000</v>
      </c>
      <c r="G57" s="134">
        <v>135000</v>
      </c>
      <c r="H57" s="134">
        <v>135000</v>
      </c>
      <c r="I57" s="103"/>
      <c r="J57" s="104"/>
      <c r="K57" s="105"/>
      <c r="L57" s="106"/>
      <c r="M57" s="106"/>
      <c r="N57" s="107"/>
      <c r="O57" s="23">
        <f t="shared" si="2"/>
        <v>135000</v>
      </c>
      <c r="R57" s="2"/>
    </row>
    <row r="58" spans="2:18" ht="15.75" thickBot="1">
      <c r="B58" s="108" t="s">
        <v>85</v>
      </c>
      <c r="C58" s="77">
        <v>35000</v>
      </c>
      <c r="D58" s="78">
        <v>29630</v>
      </c>
      <c r="E58" s="79">
        <v>30000</v>
      </c>
      <c r="F58" s="77"/>
      <c r="G58" s="78"/>
      <c r="H58" s="80"/>
      <c r="I58" s="77"/>
      <c r="J58" s="78"/>
      <c r="K58" s="80"/>
      <c r="L58" s="81"/>
      <c r="M58" s="81"/>
      <c r="N58" s="82"/>
      <c r="O58" s="102">
        <f t="shared" si="2"/>
        <v>30000</v>
      </c>
      <c r="R58" s="2"/>
    </row>
    <row r="59" spans="2:18" ht="15.75" thickBot="1">
      <c r="B59" s="39" t="s">
        <v>35</v>
      </c>
      <c r="C59" s="40">
        <v>26000</v>
      </c>
      <c r="D59" s="40">
        <f t="shared" ref="D59" si="22">SUM(D61)</f>
        <v>12000</v>
      </c>
      <c r="E59" s="40">
        <f>SUM(E60:E61)</f>
        <v>26000</v>
      </c>
      <c r="F59" s="40">
        <f t="shared" ref="F59:N59" si="23">SUM(F61)</f>
        <v>0</v>
      </c>
      <c r="G59" s="40">
        <f t="shared" si="23"/>
        <v>0</v>
      </c>
      <c r="H59" s="40">
        <f t="shared" si="23"/>
        <v>0</v>
      </c>
      <c r="I59" s="40">
        <f>SUM(I61)</f>
        <v>0</v>
      </c>
      <c r="J59" s="41">
        <v>0</v>
      </c>
      <c r="K59" s="42">
        <f>SUM(K61)</f>
        <v>0</v>
      </c>
      <c r="L59" s="43">
        <f>SUM(L61)</f>
        <v>0</v>
      </c>
      <c r="M59" s="43">
        <v>0</v>
      </c>
      <c r="N59" s="44">
        <f t="shared" si="23"/>
        <v>0</v>
      </c>
      <c r="O59" s="44">
        <f t="shared" si="2"/>
        <v>26000</v>
      </c>
      <c r="R59" s="2"/>
    </row>
    <row r="60" spans="2:18" ht="15" customHeight="1">
      <c r="B60" s="109" t="s">
        <v>86</v>
      </c>
      <c r="C60" s="133">
        <v>14000</v>
      </c>
      <c r="D60" s="23">
        <v>14000</v>
      </c>
      <c r="E60" s="125">
        <v>14000</v>
      </c>
      <c r="F60" s="103"/>
      <c r="G60" s="104"/>
      <c r="H60" s="104"/>
      <c r="I60" s="103"/>
      <c r="J60" s="104"/>
      <c r="K60" s="105"/>
      <c r="L60" s="106"/>
      <c r="M60" s="106"/>
      <c r="N60" s="107"/>
      <c r="O60" s="23">
        <f t="shared" si="2"/>
        <v>14000</v>
      </c>
      <c r="R60" s="2"/>
    </row>
    <row r="61" spans="2:18" ht="15" customHeight="1" thickBot="1">
      <c r="B61" s="108" t="s">
        <v>87</v>
      </c>
      <c r="C61" s="77">
        <v>12000</v>
      </c>
      <c r="D61" s="78">
        <v>12000</v>
      </c>
      <c r="E61" s="79">
        <v>12000</v>
      </c>
      <c r="F61" s="77"/>
      <c r="G61" s="78"/>
      <c r="H61" s="80"/>
      <c r="I61" s="77"/>
      <c r="J61" s="78"/>
      <c r="K61" s="80"/>
      <c r="L61" s="81"/>
      <c r="M61" s="81"/>
      <c r="N61" s="82"/>
      <c r="O61" s="102">
        <f t="shared" si="2"/>
        <v>12000</v>
      </c>
      <c r="R61" s="2"/>
    </row>
    <row r="62" spans="2:18" ht="15.75" thickBot="1">
      <c r="B62" s="39" t="s">
        <v>15</v>
      </c>
      <c r="C62" s="40">
        <f t="shared" ref="C62:N62" si="24">SUM(C63)</f>
        <v>375000</v>
      </c>
      <c r="D62" s="40">
        <f t="shared" si="24"/>
        <v>375000</v>
      </c>
      <c r="E62" s="40">
        <f t="shared" si="24"/>
        <v>385000</v>
      </c>
      <c r="F62" s="40">
        <f t="shared" si="24"/>
        <v>0</v>
      </c>
      <c r="G62" s="41">
        <v>0</v>
      </c>
      <c r="H62" s="42">
        <f t="shared" si="24"/>
        <v>0</v>
      </c>
      <c r="I62" s="40">
        <f t="shared" si="24"/>
        <v>0</v>
      </c>
      <c r="J62" s="41">
        <v>0</v>
      </c>
      <c r="K62" s="42">
        <f t="shared" si="24"/>
        <v>0</v>
      </c>
      <c r="L62" s="43">
        <f t="shared" si="24"/>
        <v>0</v>
      </c>
      <c r="M62" s="43">
        <v>0</v>
      </c>
      <c r="N62" s="44">
        <f t="shared" si="24"/>
        <v>0</v>
      </c>
      <c r="O62" s="44">
        <f t="shared" si="2"/>
        <v>385000</v>
      </c>
      <c r="R62" s="2"/>
    </row>
    <row r="63" spans="2:18" ht="15" customHeight="1" thickBot="1">
      <c r="B63" s="21" t="s">
        <v>88</v>
      </c>
      <c r="C63" s="65">
        <v>375000</v>
      </c>
      <c r="D63" s="66">
        <v>375000</v>
      </c>
      <c r="E63" s="67">
        <v>385000</v>
      </c>
      <c r="F63" s="65"/>
      <c r="G63" s="66"/>
      <c r="H63" s="68"/>
      <c r="I63" s="65"/>
      <c r="J63" s="66"/>
      <c r="K63" s="68"/>
      <c r="L63" s="69"/>
      <c r="M63" s="69"/>
      <c r="N63" s="70"/>
      <c r="O63" s="84">
        <f t="shared" si="2"/>
        <v>385000</v>
      </c>
      <c r="R63" s="2"/>
    </row>
    <row r="64" spans="2:18" ht="15.75" thickBot="1">
      <c r="B64" s="39" t="s">
        <v>16</v>
      </c>
      <c r="C64" s="40">
        <f>SUM(C65)</f>
        <v>933609</v>
      </c>
      <c r="D64" s="40">
        <f t="shared" ref="D64:E64" si="25">SUM(D65)</f>
        <v>435014.95</v>
      </c>
      <c r="E64" s="40">
        <f t="shared" si="25"/>
        <v>305000</v>
      </c>
      <c r="F64" s="40">
        <f>SUM(F65)</f>
        <v>26000</v>
      </c>
      <c r="G64" s="40">
        <f>SUM(G65)</f>
        <v>26000</v>
      </c>
      <c r="H64" s="42">
        <f t="shared" ref="H64:N64" si="26">SUM(H65)</f>
        <v>25000</v>
      </c>
      <c r="I64" s="40">
        <f t="shared" si="26"/>
        <v>97000</v>
      </c>
      <c r="J64" s="41">
        <v>97040</v>
      </c>
      <c r="K64" s="42">
        <f t="shared" si="26"/>
        <v>56872</v>
      </c>
      <c r="L64" s="43">
        <f t="shared" si="26"/>
        <v>5000</v>
      </c>
      <c r="M64" s="43">
        <v>0</v>
      </c>
      <c r="N64" s="44">
        <f t="shared" si="26"/>
        <v>10000</v>
      </c>
      <c r="O64" s="44">
        <f>SUM(E64+H64+K64+N64)</f>
        <v>396872</v>
      </c>
      <c r="R64" s="2"/>
    </row>
    <row r="65" spans="2:18" ht="15" customHeight="1" thickBot="1">
      <c r="B65" s="108" t="s">
        <v>89</v>
      </c>
      <c r="C65" s="77">
        <v>933609</v>
      </c>
      <c r="D65" s="78">
        <v>435014.95</v>
      </c>
      <c r="E65" s="79">
        <v>305000</v>
      </c>
      <c r="F65" s="77">
        <v>26000</v>
      </c>
      <c r="G65" s="78">
        <v>26000</v>
      </c>
      <c r="H65" s="80">
        <v>25000</v>
      </c>
      <c r="I65" s="77">
        <v>97000</v>
      </c>
      <c r="J65" s="78">
        <v>97040</v>
      </c>
      <c r="K65" s="80">
        <v>56872</v>
      </c>
      <c r="L65" s="81">
        <v>5000</v>
      </c>
      <c r="M65" s="81"/>
      <c r="N65" s="82">
        <v>10000</v>
      </c>
      <c r="O65" s="102">
        <v>315000</v>
      </c>
      <c r="R65" s="2"/>
    </row>
    <row r="66" spans="2:18" ht="30" customHeight="1" thickBot="1">
      <c r="B66" s="36" t="s">
        <v>18</v>
      </c>
      <c r="C66" s="37">
        <f t="shared" ref="C66:H66" si="27">SUM(C67+C75+C78+C80)</f>
        <v>4681609</v>
      </c>
      <c r="D66" s="37">
        <f t="shared" si="27"/>
        <v>4610289.6500000004</v>
      </c>
      <c r="E66" s="37">
        <f t="shared" si="27"/>
        <v>4297000</v>
      </c>
      <c r="F66" s="37">
        <f t="shared" si="27"/>
        <v>16582261</v>
      </c>
      <c r="G66" s="37">
        <f t="shared" si="27"/>
        <v>16582261</v>
      </c>
      <c r="H66" s="37">
        <f t="shared" si="27"/>
        <v>16648000</v>
      </c>
      <c r="I66" s="38">
        <v>233000</v>
      </c>
      <c r="J66" s="38">
        <v>233071</v>
      </c>
      <c r="K66" s="38">
        <f t="shared" ref="K66:N66" si="28">SUM(K67+K75+K78+K80)</f>
        <v>427604</v>
      </c>
      <c r="L66" s="38">
        <f t="shared" si="28"/>
        <v>339000</v>
      </c>
      <c r="M66" s="38">
        <f t="shared" si="28"/>
        <v>325330</v>
      </c>
      <c r="N66" s="38">
        <f t="shared" si="28"/>
        <v>386000</v>
      </c>
      <c r="O66" s="123">
        <f>SUM(E66+H66+K66+N66)</f>
        <v>21758604</v>
      </c>
      <c r="P66" s="8"/>
      <c r="R66" s="2"/>
    </row>
    <row r="67" spans="2:18" ht="18" customHeight="1" thickBot="1">
      <c r="B67" s="110" t="s">
        <v>19</v>
      </c>
      <c r="C67" s="111">
        <f>SUM(C68:C74)</f>
        <v>854000</v>
      </c>
      <c r="D67" s="111">
        <f>SUM(D68:D74)</f>
        <v>780486.65</v>
      </c>
      <c r="E67" s="112">
        <f>SUM(E68:E74)</f>
        <v>815000</v>
      </c>
      <c r="F67" s="112">
        <f t="shared" ref="F67:N67" si="29">SUM(F68:F74)</f>
        <v>0</v>
      </c>
      <c r="G67" s="112">
        <f t="shared" si="29"/>
        <v>0</v>
      </c>
      <c r="H67" s="112">
        <f t="shared" si="29"/>
        <v>0</v>
      </c>
      <c r="I67" s="112">
        <f t="shared" si="29"/>
        <v>0</v>
      </c>
      <c r="J67" s="112">
        <f t="shared" si="29"/>
        <v>0</v>
      </c>
      <c r="K67" s="112">
        <f t="shared" si="29"/>
        <v>0</v>
      </c>
      <c r="L67" s="112">
        <f t="shared" si="29"/>
        <v>199000</v>
      </c>
      <c r="M67" s="112">
        <f t="shared" si="29"/>
        <v>288240</v>
      </c>
      <c r="N67" s="112">
        <f t="shared" si="29"/>
        <v>281000</v>
      </c>
      <c r="O67" s="126">
        <f t="shared" ref="O67:O83" si="30">SUM(E67+H67+K67+N67)</f>
        <v>1096000</v>
      </c>
      <c r="R67" s="2"/>
    </row>
    <row r="68" spans="2:18">
      <c r="B68" s="17" t="s">
        <v>90</v>
      </c>
      <c r="C68" s="46">
        <v>495000</v>
      </c>
      <c r="D68" s="62">
        <v>489722</v>
      </c>
      <c r="E68" s="45">
        <v>455000</v>
      </c>
      <c r="F68" s="46"/>
      <c r="G68" s="62"/>
      <c r="H68" s="47"/>
      <c r="I68" s="46"/>
      <c r="J68" s="62"/>
      <c r="K68" s="47"/>
      <c r="L68" s="48"/>
      <c r="M68" s="48"/>
      <c r="N68" s="9"/>
      <c r="O68" s="128">
        <f t="shared" si="30"/>
        <v>455000</v>
      </c>
      <c r="R68" s="2"/>
    </row>
    <row r="69" spans="2:18">
      <c r="B69" s="18" t="s">
        <v>91</v>
      </c>
      <c r="C69" s="50">
        <v>112000</v>
      </c>
      <c r="D69" s="71">
        <v>110920</v>
      </c>
      <c r="E69" s="49">
        <v>103000</v>
      </c>
      <c r="F69" s="50"/>
      <c r="G69" s="71"/>
      <c r="H69" s="51"/>
      <c r="I69" s="50"/>
      <c r="J69" s="71"/>
      <c r="K69" s="51"/>
      <c r="L69" s="52"/>
      <c r="M69" s="52"/>
      <c r="N69" s="53"/>
      <c r="O69" s="129">
        <f t="shared" si="30"/>
        <v>103000</v>
      </c>
      <c r="R69" s="2"/>
    </row>
    <row r="70" spans="2:18">
      <c r="B70" s="19" t="s">
        <v>92</v>
      </c>
      <c r="C70" s="55"/>
      <c r="D70" s="63"/>
      <c r="E70" s="54"/>
      <c r="F70" s="55"/>
      <c r="G70" s="63"/>
      <c r="H70" s="56"/>
      <c r="I70" s="55"/>
      <c r="J70" s="63"/>
      <c r="K70" s="56"/>
      <c r="L70" s="57">
        <v>199000</v>
      </c>
      <c r="M70" s="57">
        <v>288240</v>
      </c>
      <c r="N70" s="10">
        <v>281000</v>
      </c>
      <c r="O70" s="129">
        <f t="shared" si="30"/>
        <v>281000</v>
      </c>
      <c r="R70" s="2"/>
    </row>
    <row r="71" spans="2:18">
      <c r="B71" s="19" t="s">
        <v>93</v>
      </c>
      <c r="C71" s="55">
        <v>170000</v>
      </c>
      <c r="D71" s="63">
        <v>167100</v>
      </c>
      <c r="E71" s="54">
        <v>200000</v>
      </c>
      <c r="F71" s="55"/>
      <c r="G71" s="63"/>
      <c r="H71" s="56"/>
      <c r="I71" s="55"/>
      <c r="J71" s="63"/>
      <c r="K71" s="56"/>
      <c r="L71" s="57"/>
      <c r="M71" s="57"/>
      <c r="N71" s="10"/>
      <c r="O71" s="129">
        <f t="shared" si="30"/>
        <v>200000</v>
      </c>
      <c r="R71" s="2"/>
    </row>
    <row r="72" spans="2:18">
      <c r="B72" s="22" t="s">
        <v>94</v>
      </c>
      <c r="C72" s="113">
        <v>50000</v>
      </c>
      <c r="D72" s="114">
        <v>9770</v>
      </c>
      <c r="E72" s="115">
        <v>30000</v>
      </c>
      <c r="F72" s="113"/>
      <c r="G72" s="114"/>
      <c r="H72" s="116"/>
      <c r="I72" s="113"/>
      <c r="J72" s="114"/>
      <c r="K72" s="116"/>
      <c r="L72" s="117"/>
      <c r="M72" s="117"/>
      <c r="N72" s="93"/>
      <c r="O72" s="129">
        <f t="shared" si="30"/>
        <v>30000</v>
      </c>
      <c r="R72" s="2"/>
    </row>
    <row r="73" spans="2:18">
      <c r="B73" s="22" t="s">
        <v>98</v>
      </c>
      <c r="C73" s="113">
        <v>2000</v>
      </c>
      <c r="D73" s="114">
        <v>2974.65</v>
      </c>
      <c r="E73" s="115">
        <v>2000</v>
      </c>
      <c r="F73" s="113"/>
      <c r="G73" s="114"/>
      <c r="H73" s="116"/>
      <c r="I73" s="113"/>
      <c r="J73" s="114"/>
      <c r="K73" s="116"/>
      <c r="L73" s="117"/>
      <c r="M73" s="117"/>
      <c r="N73" s="93"/>
      <c r="O73" s="131">
        <f t="shared" si="30"/>
        <v>2000</v>
      </c>
      <c r="R73" s="2"/>
    </row>
    <row r="74" spans="2:18" ht="15.75" thickBot="1">
      <c r="B74" s="20" t="s">
        <v>95</v>
      </c>
      <c r="C74" s="59">
        <v>25000</v>
      </c>
      <c r="D74" s="64">
        <v>0</v>
      </c>
      <c r="E74" s="58">
        <v>25000</v>
      </c>
      <c r="F74" s="59"/>
      <c r="G74" s="64"/>
      <c r="H74" s="60"/>
      <c r="I74" s="59"/>
      <c r="J74" s="64"/>
      <c r="K74" s="60"/>
      <c r="L74" s="61"/>
      <c r="M74" s="61"/>
      <c r="N74" s="11"/>
      <c r="O74" s="130">
        <f t="shared" si="30"/>
        <v>25000</v>
      </c>
      <c r="Q74" s="2"/>
      <c r="R74" s="2"/>
    </row>
    <row r="75" spans="2:18" ht="15.75" thickBot="1">
      <c r="B75" s="110" t="s">
        <v>20</v>
      </c>
      <c r="C75" s="111">
        <v>0</v>
      </c>
      <c r="D75" s="111">
        <v>0</v>
      </c>
      <c r="E75" s="111">
        <v>0</v>
      </c>
      <c r="F75" s="111">
        <f>SUM(F76:F77)</f>
        <v>0</v>
      </c>
      <c r="G75" s="111">
        <f>SUM(G76:G77)</f>
        <v>0</v>
      </c>
      <c r="H75" s="118">
        <f t="shared" ref="H75:N75" si="31">SUM(H76:H77)</f>
        <v>0</v>
      </c>
      <c r="I75" s="111">
        <f t="shared" si="31"/>
        <v>0</v>
      </c>
      <c r="J75" s="111">
        <f t="shared" si="31"/>
        <v>0</v>
      </c>
      <c r="K75" s="111">
        <f t="shared" si="31"/>
        <v>0</v>
      </c>
      <c r="L75" s="111">
        <f t="shared" si="31"/>
        <v>140000</v>
      </c>
      <c r="M75" s="111">
        <f t="shared" si="31"/>
        <v>37090</v>
      </c>
      <c r="N75" s="85">
        <f t="shared" si="31"/>
        <v>105000</v>
      </c>
      <c r="O75" s="126">
        <f t="shared" si="30"/>
        <v>105000</v>
      </c>
      <c r="R75" s="2"/>
    </row>
    <row r="76" spans="2:18">
      <c r="B76" s="17" t="s">
        <v>96</v>
      </c>
      <c r="C76" s="46"/>
      <c r="D76" s="62"/>
      <c r="E76" s="45"/>
      <c r="F76" s="46"/>
      <c r="G76" s="62"/>
      <c r="H76" s="47"/>
      <c r="I76" s="46"/>
      <c r="J76" s="62"/>
      <c r="K76" s="47"/>
      <c r="L76" s="48">
        <v>120000</v>
      </c>
      <c r="M76" s="48">
        <v>25500</v>
      </c>
      <c r="N76" s="9">
        <v>100000</v>
      </c>
      <c r="O76" s="128">
        <f t="shared" si="30"/>
        <v>100000</v>
      </c>
      <c r="R76" s="2"/>
    </row>
    <row r="77" spans="2:18" ht="15.75" thickBot="1">
      <c r="B77" s="20" t="s">
        <v>100</v>
      </c>
      <c r="C77" s="59"/>
      <c r="D77" s="64"/>
      <c r="E77" s="58"/>
      <c r="F77" s="59"/>
      <c r="G77" s="64"/>
      <c r="H77" s="60"/>
      <c r="I77" s="59"/>
      <c r="J77" s="64"/>
      <c r="K77" s="60"/>
      <c r="L77" s="61">
        <v>20000</v>
      </c>
      <c r="M77" s="61">
        <v>11590</v>
      </c>
      <c r="N77" s="11">
        <v>5000</v>
      </c>
      <c r="O77" s="132">
        <f t="shared" si="30"/>
        <v>5000</v>
      </c>
      <c r="P77" s="142">
        <v>26</v>
      </c>
      <c r="R77" s="2"/>
    </row>
    <row r="78" spans="2:18" ht="15.75" thickBot="1">
      <c r="B78" s="110" t="s">
        <v>21</v>
      </c>
      <c r="C78" s="111">
        <f>SUM(C79)</f>
        <v>15000</v>
      </c>
      <c r="D78" s="111">
        <f t="shared" ref="D78:E78" si="32">SUM(D79)</f>
        <v>17194</v>
      </c>
      <c r="E78" s="111">
        <f t="shared" si="32"/>
        <v>0</v>
      </c>
      <c r="F78" s="111">
        <f>SUM(F79)</f>
        <v>0</v>
      </c>
      <c r="G78" s="111">
        <f>SUM(G79)</f>
        <v>0</v>
      </c>
      <c r="H78" s="118">
        <f t="shared" ref="H78:M78" si="33">SUM(H79)</f>
        <v>0</v>
      </c>
      <c r="I78" s="111">
        <f t="shared" si="33"/>
        <v>0</v>
      </c>
      <c r="J78" s="111">
        <f t="shared" si="33"/>
        <v>0</v>
      </c>
      <c r="K78" s="111">
        <f t="shared" si="33"/>
        <v>0</v>
      </c>
      <c r="L78" s="111">
        <f t="shared" si="33"/>
        <v>0</v>
      </c>
      <c r="M78" s="111">
        <f t="shared" si="33"/>
        <v>0</v>
      </c>
      <c r="N78" s="85">
        <f>SUM(N79)</f>
        <v>0</v>
      </c>
      <c r="O78" s="126">
        <f t="shared" si="30"/>
        <v>0</v>
      </c>
      <c r="R78" s="2"/>
    </row>
    <row r="79" spans="2:18" ht="15.75" thickBot="1">
      <c r="B79" s="21" t="s">
        <v>99</v>
      </c>
      <c r="C79" s="65">
        <v>15000</v>
      </c>
      <c r="D79" s="66">
        <v>17194</v>
      </c>
      <c r="E79" s="67"/>
      <c r="F79" s="65"/>
      <c r="G79" s="66"/>
      <c r="H79" s="68"/>
      <c r="I79" s="65"/>
      <c r="J79" s="66"/>
      <c r="K79" s="68"/>
      <c r="L79" s="69"/>
      <c r="M79" s="69"/>
      <c r="N79" s="70"/>
      <c r="O79" s="127">
        <f t="shared" si="30"/>
        <v>0</v>
      </c>
      <c r="R79" s="2"/>
    </row>
    <row r="80" spans="2:18" ht="15.75" thickBot="1">
      <c r="B80" s="110" t="s">
        <v>22</v>
      </c>
      <c r="C80" s="111">
        <f t="shared" ref="C80:N80" si="34">SUM(C82:C83)</f>
        <v>3812609</v>
      </c>
      <c r="D80" s="111">
        <f t="shared" si="34"/>
        <v>3812609</v>
      </c>
      <c r="E80" s="112">
        <f>SUM(E81:E83)</f>
        <v>3482000</v>
      </c>
      <c r="F80" s="111">
        <v>16582261</v>
      </c>
      <c r="G80" s="111">
        <v>16582261</v>
      </c>
      <c r="H80" s="111">
        <v>16648000</v>
      </c>
      <c r="I80" s="118">
        <v>233000</v>
      </c>
      <c r="J80" s="118">
        <v>233071</v>
      </c>
      <c r="K80" s="118">
        <v>427604</v>
      </c>
      <c r="L80" s="118">
        <f t="shared" si="34"/>
        <v>0</v>
      </c>
      <c r="M80" s="118">
        <f t="shared" si="34"/>
        <v>0</v>
      </c>
      <c r="N80" s="85">
        <f t="shared" si="34"/>
        <v>0</v>
      </c>
      <c r="O80" s="126">
        <f t="shared" si="30"/>
        <v>20557604</v>
      </c>
      <c r="R80" s="2"/>
    </row>
    <row r="81" spans="2:18">
      <c r="B81" s="136" t="s">
        <v>103</v>
      </c>
      <c r="C81" s="133"/>
      <c r="D81" s="134"/>
      <c r="E81" s="137">
        <v>450000</v>
      </c>
      <c r="F81" s="133">
        <v>16582261</v>
      </c>
      <c r="G81" s="23">
        <v>16582261</v>
      </c>
      <c r="H81" s="134">
        <v>16648000</v>
      </c>
      <c r="I81" s="23">
        <v>233000</v>
      </c>
      <c r="J81" s="134">
        <v>233071</v>
      </c>
      <c r="K81" s="138">
        <v>427604</v>
      </c>
      <c r="L81" s="139"/>
      <c r="M81" s="134"/>
      <c r="N81" s="23"/>
      <c r="O81" s="128">
        <f>SUM(H81+K81)</f>
        <v>17075604</v>
      </c>
      <c r="R81" s="2"/>
    </row>
    <row r="82" spans="2:18">
      <c r="B82" s="18" t="s">
        <v>101</v>
      </c>
      <c r="C82" s="50">
        <v>3437609</v>
      </c>
      <c r="D82" s="71">
        <v>3437609</v>
      </c>
      <c r="E82" s="49">
        <v>2647000</v>
      </c>
      <c r="F82" s="50"/>
      <c r="G82" s="71"/>
      <c r="H82" s="51"/>
      <c r="I82" s="50"/>
      <c r="J82" s="71"/>
      <c r="K82" s="51"/>
      <c r="L82" s="52"/>
      <c r="M82" s="52"/>
      <c r="N82" s="53"/>
      <c r="O82" s="135">
        <f t="shared" si="30"/>
        <v>2647000</v>
      </c>
      <c r="R82" s="2"/>
    </row>
    <row r="83" spans="2:18" ht="15.75" thickBot="1">
      <c r="B83" s="19" t="s">
        <v>102</v>
      </c>
      <c r="C83" s="55">
        <v>375000</v>
      </c>
      <c r="D83" s="63">
        <v>375000</v>
      </c>
      <c r="E83" s="54">
        <v>385000</v>
      </c>
      <c r="F83" s="55"/>
      <c r="G83" s="63"/>
      <c r="H83" s="56"/>
      <c r="I83" s="55"/>
      <c r="J83" s="63"/>
      <c r="K83" s="56"/>
      <c r="L83" s="57"/>
      <c r="M83" s="57"/>
      <c r="N83" s="10"/>
      <c r="O83" s="132">
        <f t="shared" si="30"/>
        <v>385000</v>
      </c>
      <c r="R83" s="2"/>
    </row>
    <row r="84" spans="2:18" ht="21.75" customHeight="1" thickTop="1" thickBot="1">
      <c r="B84" s="83" t="s">
        <v>23</v>
      </c>
      <c r="C84" s="119">
        <f t="shared" ref="C84:O84" si="35">SUM(C66-C8)</f>
        <v>104000</v>
      </c>
      <c r="D84" s="119">
        <f t="shared" si="35"/>
        <v>641422.05000000028</v>
      </c>
      <c r="E84" s="120">
        <f t="shared" si="35"/>
        <v>106300</v>
      </c>
      <c r="F84" s="121">
        <f t="shared" si="35"/>
        <v>0</v>
      </c>
      <c r="G84" s="121">
        <f t="shared" si="35"/>
        <v>0</v>
      </c>
      <c r="H84" s="122">
        <f t="shared" si="35"/>
        <v>0</v>
      </c>
      <c r="I84" s="122">
        <f t="shared" si="35"/>
        <v>0</v>
      </c>
      <c r="J84" s="122">
        <f t="shared" si="35"/>
        <v>0</v>
      </c>
      <c r="K84" s="122">
        <f t="shared" si="35"/>
        <v>0</v>
      </c>
      <c r="L84" s="122">
        <f t="shared" si="35"/>
        <v>-104000</v>
      </c>
      <c r="M84" s="122">
        <f t="shared" si="35"/>
        <v>-122458.5</v>
      </c>
      <c r="N84" s="122">
        <f t="shared" si="35"/>
        <v>-106300</v>
      </c>
      <c r="O84" s="94">
        <f t="shared" si="35"/>
        <v>0</v>
      </c>
      <c r="R84" s="2"/>
    </row>
    <row r="85" spans="2:18" ht="15.75" thickTop="1">
      <c r="B85" s="3"/>
      <c r="C85" s="3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86"/>
      <c r="R85" s="2"/>
    </row>
    <row r="86" spans="2:18">
      <c r="B86" s="3"/>
      <c r="C86" s="3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R86" s="2"/>
    </row>
    <row r="87" spans="2:18" ht="15.75" thickBot="1">
      <c r="B87" s="3"/>
      <c r="C87" s="3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R87" s="2"/>
    </row>
    <row r="88" spans="2:18" ht="21" customHeight="1" thickBot="1">
      <c r="B88" s="13" t="s">
        <v>30</v>
      </c>
      <c r="C88" s="13"/>
      <c r="D88" s="13"/>
      <c r="E88" s="147" t="s">
        <v>42</v>
      </c>
      <c r="F88" s="148"/>
      <c r="G88" s="148"/>
      <c r="H88" s="149"/>
      <c r="I88" s="149"/>
      <c r="J88" s="149"/>
      <c r="K88" s="149"/>
      <c r="L88" s="149"/>
      <c r="M88" s="149"/>
      <c r="N88" s="149"/>
      <c r="O88" s="150"/>
      <c r="R88" s="2"/>
    </row>
    <row r="89" spans="2:18" ht="16.5" thickBot="1">
      <c r="B89" s="12"/>
      <c r="C89" s="12"/>
      <c r="D89" s="12"/>
      <c r="E89" s="165" t="s">
        <v>2</v>
      </c>
      <c r="F89" s="166"/>
      <c r="G89" s="166"/>
      <c r="H89" s="167"/>
      <c r="I89" s="168"/>
      <c r="J89" s="92"/>
      <c r="K89" s="151" t="s">
        <v>24</v>
      </c>
      <c r="L89" s="87"/>
      <c r="M89" s="87"/>
      <c r="N89" s="151" t="s">
        <v>3</v>
      </c>
      <c r="O89" s="153" t="s">
        <v>4</v>
      </c>
      <c r="R89" s="2"/>
    </row>
    <row r="90" spans="2:18" ht="79.5" thickBot="1">
      <c r="B90" s="14" t="s">
        <v>25</v>
      </c>
      <c r="C90" s="14"/>
      <c r="D90" s="26"/>
      <c r="E90" s="88" t="s">
        <v>17</v>
      </c>
      <c r="F90" s="88"/>
      <c r="G90" s="88"/>
      <c r="H90" s="89" t="s">
        <v>1</v>
      </c>
      <c r="I90" s="89"/>
      <c r="J90" s="89"/>
      <c r="K90" s="152"/>
      <c r="L90" s="90"/>
      <c r="M90" s="90"/>
      <c r="N90" s="152"/>
      <c r="O90" s="154"/>
    </row>
    <row r="91" spans="2:18" ht="16.5" thickBot="1">
      <c r="B91" s="7" t="s">
        <v>26</v>
      </c>
      <c r="C91" s="7"/>
      <c r="D91" s="7"/>
      <c r="E91" s="91">
        <f>SUM(E92:E94)</f>
        <v>4190700</v>
      </c>
      <c r="F91" s="91"/>
      <c r="G91" s="91"/>
      <c r="H91" s="91">
        <f>SUM(H92:H94)</f>
        <v>16648000</v>
      </c>
      <c r="I91" s="91"/>
      <c r="J91" s="91"/>
      <c r="K91" s="91">
        <f>SUM(K92:K94)</f>
        <v>21266304</v>
      </c>
      <c r="L91" s="91"/>
      <c r="M91" s="91"/>
      <c r="N91" s="91">
        <v>492300</v>
      </c>
      <c r="O91" s="91">
        <f>SUM(K91+N91)</f>
        <v>21758604</v>
      </c>
    </row>
    <row r="92" spans="2:18">
      <c r="B92" s="4" t="s">
        <v>29</v>
      </c>
      <c r="C92" s="4"/>
      <c r="D92" s="4"/>
      <c r="E92" s="9">
        <v>3500700</v>
      </c>
      <c r="F92" s="9"/>
      <c r="G92" s="9"/>
      <c r="H92" s="9">
        <v>16648000</v>
      </c>
      <c r="I92" s="9"/>
      <c r="J92" s="9"/>
      <c r="K92" s="9">
        <v>20576304</v>
      </c>
      <c r="L92" s="9"/>
      <c r="M92" s="9"/>
      <c r="N92" s="9">
        <v>492300</v>
      </c>
      <c r="O92" s="9">
        <f t="shared" ref="O92:O99" si="36">SUM(K92+N92)</f>
        <v>21068604</v>
      </c>
    </row>
    <row r="93" spans="2:18">
      <c r="B93" s="5" t="s">
        <v>27</v>
      </c>
      <c r="C93" s="5"/>
      <c r="D93" s="5"/>
      <c r="E93" s="10">
        <v>385000</v>
      </c>
      <c r="F93" s="10"/>
      <c r="G93" s="10"/>
      <c r="H93" s="10"/>
      <c r="I93" s="10"/>
      <c r="J93" s="10"/>
      <c r="K93" s="10">
        <f>SUM(E93:H93)</f>
        <v>385000</v>
      </c>
      <c r="L93" s="10"/>
      <c r="M93" s="10"/>
      <c r="N93" s="10"/>
      <c r="O93" s="10">
        <f t="shared" si="36"/>
        <v>385000</v>
      </c>
    </row>
    <row r="94" spans="2:18" ht="15.75" thickBot="1">
      <c r="B94" s="6" t="s">
        <v>28</v>
      </c>
      <c r="C94" s="6"/>
      <c r="D94" s="6"/>
      <c r="E94" s="11">
        <v>305000</v>
      </c>
      <c r="F94" s="11"/>
      <c r="G94" s="11"/>
      <c r="H94" s="11"/>
      <c r="I94" s="11"/>
      <c r="J94" s="11"/>
      <c r="K94" s="11">
        <f>SUM(E94:H94)</f>
        <v>305000</v>
      </c>
      <c r="L94" s="11"/>
      <c r="M94" s="11"/>
      <c r="N94" s="11"/>
      <c r="O94" s="11">
        <f t="shared" si="36"/>
        <v>305000</v>
      </c>
    </row>
    <row r="95" spans="2:18" ht="15.75" thickBot="1">
      <c r="B95" s="3"/>
      <c r="C95" s="3"/>
      <c r="D95" s="3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91">
        <f t="shared" si="36"/>
        <v>0</v>
      </c>
    </row>
    <row r="96" spans="2:18" ht="16.5" thickBot="1">
      <c r="B96" s="7" t="s">
        <v>31</v>
      </c>
      <c r="C96" s="7"/>
      <c r="D96" s="7"/>
      <c r="E96" s="91">
        <f>SUM(E97:E99)</f>
        <v>4297000</v>
      </c>
      <c r="F96" s="91"/>
      <c r="G96" s="91"/>
      <c r="H96" s="91">
        <f>SUM(H97:H99)</f>
        <v>16648000</v>
      </c>
      <c r="I96" s="91"/>
      <c r="J96" s="91"/>
      <c r="K96" s="91">
        <v>21372604</v>
      </c>
      <c r="L96" s="91"/>
      <c r="M96" s="91"/>
      <c r="N96" s="91">
        <v>386000</v>
      </c>
      <c r="O96" s="91">
        <f t="shared" si="36"/>
        <v>21758604</v>
      </c>
    </row>
    <row r="97" spans="2:15">
      <c r="B97" s="4" t="s">
        <v>32</v>
      </c>
      <c r="C97" s="4"/>
      <c r="D97" s="4"/>
      <c r="E97" s="9">
        <v>815000</v>
      </c>
      <c r="F97" s="9"/>
      <c r="G97" s="9"/>
      <c r="H97" s="9"/>
      <c r="I97" s="9"/>
      <c r="J97" s="9"/>
      <c r="K97" s="9">
        <f>SUM(E97:H97)</f>
        <v>815000</v>
      </c>
      <c r="L97" s="9"/>
      <c r="M97" s="9"/>
      <c r="N97" s="9">
        <v>386000</v>
      </c>
      <c r="O97" s="9">
        <f t="shared" si="36"/>
        <v>1201000</v>
      </c>
    </row>
    <row r="98" spans="2:15">
      <c r="B98" s="5" t="s">
        <v>104</v>
      </c>
      <c r="C98" s="5"/>
      <c r="D98" s="5"/>
      <c r="E98" s="10">
        <v>3032000</v>
      </c>
      <c r="F98" s="10"/>
      <c r="G98" s="10"/>
      <c r="H98" s="10"/>
      <c r="I98" s="10"/>
      <c r="J98" s="10"/>
      <c r="K98" s="10">
        <f>SUM(E98:H98)</f>
        <v>3032000</v>
      </c>
      <c r="L98" s="10"/>
      <c r="M98" s="10"/>
      <c r="N98" s="10"/>
      <c r="O98" s="10">
        <f t="shared" si="36"/>
        <v>3032000</v>
      </c>
    </row>
    <row r="99" spans="2:15" ht="15.75" thickBot="1">
      <c r="B99" s="6" t="s">
        <v>33</v>
      </c>
      <c r="C99" s="6"/>
      <c r="D99" s="6"/>
      <c r="E99" s="11">
        <v>450000</v>
      </c>
      <c r="F99" s="11"/>
      <c r="G99" s="11"/>
      <c r="H99" s="11">
        <v>16648000</v>
      </c>
      <c r="I99" s="11"/>
      <c r="J99" s="11"/>
      <c r="K99" s="11">
        <v>17075604</v>
      </c>
      <c r="L99" s="11"/>
      <c r="M99" s="11"/>
      <c r="N99" s="11"/>
      <c r="O99" s="11">
        <f t="shared" si="36"/>
        <v>17075604</v>
      </c>
    </row>
    <row r="100" spans="2:15">
      <c r="B100" s="3"/>
      <c r="C100" s="3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2:15">
      <c r="B101" s="3" t="s">
        <v>106</v>
      </c>
      <c r="C101" s="95"/>
      <c r="D101" s="3"/>
      <c r="E101" s="2"/>
      <c r="F101" s="2"/>
      <c r="G101" s="2"/>
      <c r="H101" s="2"/>
      <c r="I101" s="2"/>
      <c r="J101" s="2"/>
      <c r="K101" s="2" t="s">
        <v>43</v>
      </c>
      <c r="L101" s="2"/>
      <c r="M101" s="2"/>
      <c r="N101" s="2"/>
      <c r="O101" s="2"/>
    </row>
    <row r="102" spans="2:15">
      <c r="B102" s="3"/>
      <c r="C102" s="3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2:15">
      <c r="B103" s="3"/>
      <c r="C103" s="95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15">
      <c r="B104" s="3"/>
      <c r="C104" s="3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15">
      <c r="B105" s="3"/>
      <c r="C105" s="3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2:15">
      <c r="B106" s="3"/>
      <c r="C106" s="3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2:15">
      <c r="B107" s="3"/>
      <c r="C107" s="3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2:15">
      <c r="B108" s="3"/>
      <c r="C108" s="3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2:15">
      <c r="B109" s="3"/>
      <c r="C109" s="3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2:15">
      <c r="B110" s="3"/>
      <c r="C110" s="3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2:15">
      <c r="B111" s="3"/>
      <c r="C111" s="3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2:15">
      <c r="B112" s="3"/>
      <c r="C112" s="3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2:15">
      <c r="B113" s="3"/>
      <c r="C113" s="3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2:15">
      <c r="B114" s="3"/>
      <c r="C114" s="3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2:15">
      <c r="B115" s="3"/>
      <c r="C115" s="3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2:15">
      <c r="B116" s="3"/>
      <c r="C116" s="3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2:15">
      <c r="B117" s="3"/>
      <c r="C117" s="3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2:15">
      <c r="B118" s="3"/>
      <c r="C118" s="3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2:15">
      <c r="B119" s="3"/>
      <c r="C119" s="3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2:15">
      <c r="B120" s="3"/>
      <c r="C120" s="3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2:15">
      <c r="B121" s="3"/>
      <c r="C121" s="3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2:15">
      <c r="B122" s="3"/>
      <c r="C122" s="3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2:15">
      <c r="B123" s="3"/>
      <c r="C123" s="3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2:15">
      <c r="B124" s="3"/>
      <c r="C124" s="3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2:15">
      <c r="B125" s="3"/>
      <c r="C125" s="3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2:15">
      <c r="B126" s="3"/>
      <c r="C126" s="3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2:15">
      <c r="B127" s="3"/>
      <c r="C127" s="3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2:15">
      <c r="B128" s="3"/>
      <c r="C128" s="3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2:15">
      <c r="B129" s="3"/>
      <c r="C129" s="3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2:15">
      <c r="B130" s="3"/>
      <c r="C130" s="3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2:15">
      <c r="B131" s="3"/>
      <c r="C131" s="3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2:15">
      <c r="B132" s="3"/>
      <c r="C132" s="3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2:15">
      <c r="B133" s="3"/>
      <c r="C133" s="3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2:15">
      <c r="B134" s="3"/>
      <c r="C134" s="3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2:15">
      <c r="B135" s="3"/>
      <c r="C135" s="3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2:15">
      <c r="B136" s="3"/>
      <c r="C136" s="3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2:15">
      <c r="B137" s="3"/>
      <c r="C137" s="3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2:15">
      <c r="B138" s="3"/>
      <c r="C138" s="3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2:15">
      <c r="B139" s="3"/>
      <c r="C139" s="3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2:15">
      <c r="B140" s="3"/>
      <c r="C140" s="3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15">
      <c r="B141" s="3"/>
      <c r="C141" s="3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15">
      <c r="B142" s="3"/>
      <c r="C142" s="3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15">
      <c r="B143" s="3"/>
      <c r="C143" s="3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15">
      <c r="B144" s="3"/>
      <c r="C144" s="3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2:15">
      <c r="B145" s="3"/>
      <c r="C145" s="3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2:15">
      <c r="B146" s="3"/>
      <c r="C146" s="3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2:15">
      <c r="B147" s="3"/>
      <c r="C147" s="3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2:15">
      <c r="B148" s="3"/>
      <c r="C148" s="3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2:15">
      <c r="B149" s="3"/>
      <c r="C149" s="3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2:15">
      <c r="B150" s="3"/>
      <c r="C150" s="3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2:15">
      <c r="B151" s="3"/>
      <c r="C151" s="3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2:15">
      <c r="B152" s="3"/>
      <c r="C152" s="3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2:15">
      <c r="B153" s="3"/>
      <c r="C153" s="3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2:15">
      <c r="B154" s="3"/>
      <c r="C154" s="3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2:15">
      <c r="B155" s="3"/>
      <c r="C155" s="3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2:15">
      <c r="B156" s="3"/>
      <c r="C156" s="3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2:15">
      <c r="B157" s="3"/>
      <c r="C157" s="3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2:15">
      <c r="B158" s="3"/>
      <c r="C158" s="3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2:15">
      <c r="B159" s="3"/>
      <c r="C159" s="3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2:15">
      <c r="B160" s="3"/>
      <c r="C160" s="3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2:15">
      <c r="B161" s="3"/>
      <c r="C161" s="3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2:15">
      <c r="B162" s="3"/>
      <c r="C162" s="3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2:15">
      <c r="B163" s="3"/>
      <c r="C163" s="3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2:15">
      <c r="B164" s="3"/>
      <c r="C164" s="3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2:15">
      <c r="B165" s="3"/>
      <c r="C165" s="3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2:15">
      <c r="B166" s="3"/>
      <c r="C166" s="3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2:15">
      <c r="B167" s="3"/>
      <c r="C167" s="3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2:15">
      <c r="B168" s="3"/>
      <c r="C168" s="3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2:15">
      <c r="B169" s="3"/>
      <c r="C169" s="3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2:15">
      <c r="B170" s="3"/>
      <c r="C170" s="3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2:15">
      <c r="B171" s="3"/>
      <c r="C171" s="3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2:15">
      <c r="B172" s="3"/>
      <c r="C172" s="3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2:15">
      <c r="B173" s="3"/>
      <c r="C173" s="3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2:15">
      <c r="B174" s="3"/>
      <c r="C174" s="3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2:15">
      <c r="B175" s="3"/>
      <c r="C175" s="3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2:15">
      <c r="B176" s="3"/>
      <c r="C176" s="3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2:15">
      <c r="B177" s="3"/>
      <c r="C177" s="3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2:15">
      <c r="B178" s="3"/>
      <c r="C178" s="3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2:15">
      <c r="B179" s="3"/>
      <c r="C179" s="3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2:15">
      <c r="B180" s="3"/>
      <c r="C180" s="3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2:15">
      <c r="B181" s="3"/>
      <c r="C181" s="3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2:15">
      <c r="B182" s="3"/>
      <c r="C182" s="3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2:15">
      <c r="B183" s="3"/>
      <c r="C183" s="3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2:15">
      <c r="B184" s="3"/>
      <c r="C184" s="3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2:15">
      <c r="B185" s="3"/>
      <c r="C185" s="3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2:15">
      <c r="B186" s="3"/>
      <c r="C186" s="3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2:15">
      <c r="B187" s="3"/>
      <c r="C187" s="3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2:15">
      <c r="B188" s="3"/>
      <c r="C188" s="3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2:15">
      <c r="B189" s="3"/>
      <c r="C189" s="3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2:15">
      <c r="B190" s="3"/>
      <c r="C190" s="3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2:15">
      <c r="B191" s="3"/>
      <c r="C191" s="3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2:15">
      <c r="B192" s="3"/>
      <c r="C192" s="3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2:15">
      <c r="B193" s="3"/>
      <c r="C193" s="3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2:15">
      <c r="B194" s="3"/>
      <c r="C194" s="3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2:15">
      <c r="B195" s="3"/>
      <c r="C195" s="3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2:15">
      <c r="B196" s="3"/>
      <c r="C196" s="3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2:15">
      <c r="B197" s="3"/>
      <c r="C197" s="3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2:15">
      <c r="B198" s="3"/>
      <c r="C198" s="3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2:15">
      <c r="B199" s="3"/>
      <c r="C199" s="3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2:15">
      <c r="B200" s="3"/>
      <c r="C200" s="3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2:15">
      <c r="B201" s="3"/>
      <c r="C201" s="3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2:15">
      <c r="B202" s="3"/>
      <c r="C202" s="3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2:15">
      <c r="B203" s="3"/>
      <c r="C203" s="3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2:15">
      <c r="B204" s="3"/>
      <c r="C204" s="3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2:15">
      <c r="B205" s="3"/>
      <c r="C205" s="3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2:15">
      <c r="B206" s="3"/>
      <c r="C206" s="3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2:15">
      <c r="B207" s="3"/>
      <c r="C207" s="3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</sheetData>
  <mergeCells count="12">
    <mergeCell ref="E1:K1"/>
    <mergeCell ref="B3:O3"/>
    <mergeCell ref="E88:O88"/>
    <mergeCell ref="K89:K90"/>
    <mergeCell ref="N89:N90"/>
    <mergeCell ref="O89:O90"/>
    <mergeCell ref="C6:E6"/>
    <mergeCell ref="F6:H6"/>
    <mergeCell ref="L6:N6"/>
    <mergeCell ref="I6:K6"/>
    <mergeCell ref="O6:O7"/>
    <mergeCell ref="E89:I89"/>
  </mergeCells>
  <pageMargins left="3.937007874015748E-2" right="3.937007874015748E-2" top="0.11811023622047245" bottom="7.874015748031496E-2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C1"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rok 2022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2021-12-30T12:21:21Z</dcterms:modified>
</cp:coreProperties>
</file>